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15345" windowHeight="3945"/>
  </bookViews>
  <sheets>
    <sheet name="EJEC. JULIO-SEPT.2022" sheetId="1" r:id="rId1"/>
  </sheets>
  <definedNames>
    <definedName name="_xlnm.Print_Area" localSheetId="0">'EJEC. JULIO-SEPT.2022'!$A$1:$V$80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0" i="1" l="1"/>
  <c r="M22" i="1"/>
  <c r="L22" i="1"/>
  <c r="K22" i="1"/>
  <c r="I22" i="1"/>
  <c r="I38" i="1"/>
  <c r="I57" i="1"/>
  <c r="M19" i="1" l="1"/>
  <c r="L19" i="1"/>
  <c r="K19" i="1"/>
  <c r="I19" i="1"/>
  <c r="T57" i="1" l="1"/>
  <c r="U57" i="1"/>
  <c r="V57" i="1"/>
  <c r="P57" i="1"/>
  <c r="O57" i="1"/>
  <c r="M57" i="1"/>
  <c r="N58" i="1"/>
  <c r="S69" i="1"/>
  <c r="S37" i="1"/>
  <c r="S27" i="1"/>
  <c r="S26" i="1"/>
  <c r="Q26" i="1"/>
  <c r="Q27" i="1"/>
  <c r="P22" i="1"/>
  <c r="P19" i="1" s="1"/>
  <c r="H22" i="1"/>
  <c r="H19" i="1" s="1"/>
  <c r="N48" i="1"/>
  <c r="N47" i="1"/>
  <c r="N46" i="1"/>
  <c r="N45" i="1"/>
  <c r="N43" i="1"/>
  <c r="N41" i="1"/>
  <c r="N39" i="1"/>
  <c r="N31" i="1"/>
  <c r="N35" i="1"/>
  <c r="N34" i="1" s="1"/>
  <c r="N32" i="1"/>
  <c r="N28" i="1"/>
  <c r="N26" i="1"/>
  <c r="P34" i="1"/>
  <c r="O34" i="1"/>
  <c r="M34" i="1"/>
  <c r="L34" i="1"/>
  <c r="K34" i="1"/>
  <c r="K70" i="1" s="1"/>
  <c r="J34" i="1"/>
  <c r="I34" i="1"/>
  <c r="I70" i="1" s="1"/>
  <c r="H34" i="1"/>
  <c r="H38" i="1"/>
  <c r="H57" i="1"/>
  <c r="J69" i="1"/>
  <c r="J68" i="1"/>
  <c r="J67" i="1"/>
  <c r="Q58" i="1"/>
  <c r="S58" i="1" s="1"/>
  <c r="J65" i="1"/>
  <c r="J64" i="1"/>
  <c r="J58" i="1"/>
  <c r="J55" i="1"/>
  <c r="J54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57" i="1" l="1"/>
  <c r="H70" i="1"/>
  <c r="J38" i="1"/>
  <c r="Q35" i="1"/>
  <c r="S35" i="1" l="1"/>
  <c r="Q34" i="1"/>
  <c r="Y36" i="1"/>
  <c r="Y35" i="1"/>
  <c r="J31" i="1" l="1"/>
  <c r="J30" i="1"/>
  <c r="J28" i="1"/>
  <c r="J22" i="1" s="1"/>
  <c r="J19" i="1" l="1"/>
  <c r="J70" i="1"/>
  <c r="R58" i="1"/>
  <c r="R57" i="1" s="1"/>
  <c r="R28" i="1" l="1"/>
  <c r="R27" i="1" l="1"/>
  <c r="R31" i="1" l="1"/>
  <c r="R26" i="1"/>
  <c r="R23" i="1"/>
  <c r="R34" i="1" l="1"/>
  <c r="S34" i="1"/>
  <c r="Q67" i="1" l="1"/>
  <c r="N67" i="1"/>
  <c r="N57" i="1" s="1"/>
  <c r="N54" i="1"/>
  <c r="Q51" i="1"/>
  <c r="N51" i="1"/>
  <c r="N38" i="1" s="1"/>
  <c r="Q48" i="1"/>
  <c r="S48" i="1" s="1"/>
  <c r="Q39" i="1"/>
  <c r="Q32" i="1"/>
  <c r="S32" i="1" s="1"/>
  <c r="Q28" i="1"/>
  <c r="S28" i="1" s="1"/>
  <c r="N23" i="1"/>
  <c r="N22" i="1" s="1"/>
  <c r="Q23" i="1"/>
  <c r="Q22" i="1" l="1"/>
  <c r="S23" i="1"/>
  <c r="N19" i="1"/>
  <c r="N70" i="1"/>
  <c r="S51" i="1"/>
  <c r="Q38" i="1"/>
  <c r="S39" i="1"/>
  <c r="S67" i="1"/>
  <c r="S57" i="1" s="1"/>
  <c r="Q57" i="1"/>
  <c r="L57" i="1"/>
  <c r="R45" i="1"/>
  <c r="R39" i="1"/>
  <c r="P38" i="1"/>
  <c r="P70" i="1" s="1"/>
  <c r="O38" i="1"/>
  <c r="M38" i="1"/>
  <c r="M70" i="1" s="1"/>
  <c r="L38" i="1"/>
  <c r="L70" i="1" s="1"/>
  <c r="R70" i="1" s="1"/>
  <c r="R37" i="1"/>
  <c r="R32" i="1"/>
  <c r="O22" i="1"/>
  <c r="O19" i="1" l="1"/>
  <c r="O70" i="1"/>
  <c r="Q19" i="1"/>
  <c r="Q70" i="1"/>
  <c r="S38" i="1"/>
  <c r="R38" i="1"/>
  <c r="S22" i="1"/>
  <c r="S19" i="1" s="1"/>
  <c r="R22" i="1"/>
  <c r="R19" i="1" s="1"/>
</calcChain>
</file>

<file path=xl/sharedStrings.xml><?xml version="1.0" encoding="utf-8"?>
<sst xmlns="http://schemas.openxmlformats.org/spreadsheetml/2006/main" count="185" uniqueCount="120">
  <si>
    <t>INFORME DE EJECUCION FISICA Y FINANCIERA</t>
  </si>
  <si>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</si>
  <si>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t>Capítulo:</t>
  </si>
  <si>
    <t>0209</t>
  </si>
  <si>
    <t>Subcapitulo:</t>
  </si>
  <si>
    <t>00</t>
  </si>
  <si>
    <t>Unidad Ejecutora:</t>
  </si>
  <si>
    <t>01</t>
  </si>
  <si>
    <t xml:space="preserve">PROGRAMAS PRESUPUESTARIOS
</t>
  </si>
  <si>
    <t>O12.-  Libre Ejercicio de los Derechos Laborales en el Sector Formal Privado.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</si>
  <si>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</si>
  <si>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</si>
  <si>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</si>
  <si>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</si>
  <si>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2022,  </t>
  </si>
  <si>
    <t>Modificaciones Presupuestarias 2022</t>
  </si>
  <si>
    <t xml:space="preserve">Presupuesto   2022,  Modificado Vigente </t>
  </si>
  <si>
    <t>Metas Fisicas para el año 2022</t>
  </si>
  <si>
    <t>% Fisica</t>
  </si>
  <si>
    <t>% Financiero</t>
  </si>
  <si>
    <t>Ejec</t>
  </si>
  <si>
    <t>Obj. Gral.</t>
  </si>
  <si>
    <t>Obj. Esp.</t>
  </si>
  <si>
    <t>% Fisica =C/A*100</t>
  </si>
  <si>
    <t>Financiera %=D/B*100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</si>
  <si>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</si>
  <si>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</si>
  <si>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</si>
  <si>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</si>
  <si>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</si>
  <si>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</si>
  <si>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</si>
  <si>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</si>
  <si>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</si>
  <si>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</si>
  <si>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</si>
  <si>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</si>
  <si>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</si>
  <si>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</si>
  <si>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</si>
  <si>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O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</si>
  <si>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</si>
  <si>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</si>
  <si>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</si>
  <si>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</si>
  <si>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</si>
  <si>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</si>
  <si>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</si>
  <si>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</si>
  <si>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</si>
  <si>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</si>
  <si>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</si>
  <si>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</si>
  <si>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</si>
  <si>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</si>
  <si>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</si>
  <si>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</si>
  <si>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O20.- Aumento del empleo</t>
  </si>
  <si>
    <t>O2 - Jóvenes de 18 a 35 años con Programa de empleabilidad Juvenil implementado.</t>
  </si>
  <si>
    <t>3.4.2</t>
  </si>
  <si>
    <t>No. Jóvenes de 15 a 35 años capacitados para la empleabilidad.</t>
  </si>
  <si>
    <t>0001 - Modalidad de Entrenamiento para la Inserción Laboral (EIL)  Implementado.</t>
  </si>
  <si>
    <t>0002 - Modalidad de Competecias Básicas (DCB), Capacitación Técnico Vocacional (CTV) y Pasantia Laboral Implementada.</t>
  </si>
  <si>
    <t>O3 - Mujeres con programas de empleabilidad juvenil implementado.</t>
  </si>
  <si>
    <t>No. De Mujeres demandantes de empleo capacitados para la empleabilidad.</t>
  </si>
  <si>
    <t>0001 - Modalidad de Entrenamiento para la Inserción Laboral (EIL)  Implementada.</t>
  </si>
  <si>
    <t>O4 - Personas con discapacidad disponen de programa de empleabilidad juvenil implementado.</t>
  </si>
  <si>
    <t>No. de personas con discapacidad para la empleabilidad.</t>
  </si>
  <si>
    <t>05 - Personas de 18 a 55 años con programa de empleos temporales puesto en marcha.</t>
  </si>
  <si>
    <t>No. De Personas de 18 a 55 años colocados en empleos temporales.</t>
  </si>
  <si>
    <t>0001 - Capacitación y Ubicación de Puestos de Trabajo Temporales.</t>
  </si>
  <si>
    <t>7468</t>
  </si>
  <si>
    <t>O6 - Mujeres con programa de Empleos Temporales puesto en marcha.</t>
  </si>
  <si>
    <t>No. De  Mujeres con programa de Empleos Temporales puest en marcha.</t>
  </si>
  <si>
    <t>7469</t>
  </si>
  <si>
    <t>O7 - Personas con discapacidad disponen de Empleos temporales puesto en marcha.</t>
  </si>
  <si>
    <t>No. De  Personas con discapacidad disponen de Empleos temporales.</t>
  </si>
  <si>
    <t>7470</t>
  </si>
  <si>
    <t>O8 - Personas de 18 a 55 y empleadores disponen de Servicio Naciona de Empleo fortalecido Institucionalmente.</t>
  </si>
  <si>
    <t>No. De personas de 18 a 35 atendidos a través del Servicio Naciona de Empleo.</t>
  </si>
  <si>
    <t>0001 - Transformación digital del  Servicio Nacional de Empleo puesto en marcha.</t>
  </si>
  <si>
    <t>0002 - Oficinas territoriales de Empleos adeacuadas para el Servicio Nacional de Empleo.</t>
  </si>
  <si>
    <t>0003 - Alianzas estrategícas y Coordinación Insterintitucional Fortalecidas.</t>
  </si>
  <si>
    <t>7471</t>
  </si>
  <si>
    <t>O9 - Mujeres  y empleadores disponen de Servicio Naciona de Empleo fortalecido Institucionalmente.</t>
  </si>
  <si>
    <t>No. De mujeres  atendidas  a través del Servicio Naciona de Empleo.</t>
  </si>
  <si>
    <t>0002 - Oficinas terriotoriales de Empleos adeacuadas para el Servicio Nacional de Empleo.</t>
  </si>
  <si>
    <t>7472</t>
  </si>
  <si>
    <t>10 - Personas con discapacidad y empleadores disponen de Servicio Naciona de Empleo fortalecido Institucionalmente.</t>
  </si>
  <si>
    <t>No. Personas con discapacidad   atendidos  a través del Servicio Naciona de Empleo.</t>
  </si>
  <si>
    <t>6807</t>
  </si>
  <si>
    <t>11 -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</si>
  <si>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</si>
  <si>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</si>
  <si>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</si>
  <si>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6808</t>
  </si>
  <si>
    <t>12 - Demandantes de empleo capacitado para la empleabilidad.</t>
  </si>
  <si>
    <t>No. Demandantes de empleos formados.</t>
  </si>
  <si>
    <t>0001 - Formación Ocupacional Especializada.</t>
  </si>
  <si>
    <t>0002 - Formación para la Empleabilidad y el Autoempleo.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</si>
  <si>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</si>
  <si>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</si>
  <si>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</si>
  <si>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</si>
  <si>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</si>
  <si>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r>
      <rPr>
        <b/>
        <sz val="10"/>
        <rFont val="Calibri"/>
        <family val="2"/>
      </rPr>
      <t>Nota</t>
    </r>
    <r>
      <rPr>
        <sz val="10"/>
        <rFont val="Calibri"/>
        <family val="2"/>
      </rPr>
      <t>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06/07/2022).</t>
    </r>
  </si>
  <si>
    <t>JULIO - SEPT., 2022</t>
  </si>
  <si>
    <t>Programación Fisica Financiera       Juliol - Sept.. 2022</t>
  </si>
  <si>
    <t>Ejecución Fisica Financiera              Julio - Sept.. 2022</t>
  </si>
  <si>
    <t>% de Ejecución Fisico-Finanaciero,        Julio - Sept. 2022</t>
  </si>
  <si>
    <t>Condensado Ejec. Financiera.(D)</t>
  </si>
  <si>
    <t xml:space="preserve"> CODIGO-SIGEF</t>
  </si>
  <si>
    <t xml:space="preserve">Programación Financiera Julio-Sept.             (B)                 </t>
  </si>
  <si>
    <t>Programación Fisica  Julio-Sept.                          (A)</t>
  </si>
  <si>
    <t>Condensado Prog. Financiera Julio-Sept. (B)</t>
  </si>
  <si>
    <t>Ejecución Fisica,  Julio-Sept.                     (C)</t>
  </si>
  <si>
    <t>Ejecución Financiera,   Julio-Sept.   (D)</t>
  </si>
  <si>
    <t>3cer. Trimestre (Julio-Septiembre)</t>
  </si>
  <si>
    <t>0003 - Empresas Evaluadas y Monitoreadas.</t>
  </si>
  <si>
    <r>
      <t>VISION:</t>
    </r>
    <r>
      <rPr>
        <sz val="12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</si>
</sst>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62">
    <xf numFmtId="0" fontId="0" fillId="0" borderId="0" xfId="0"/>
    <xf numFmtId="0" fontId="2" fillId="0" borderId="0" xfId="0" applyFont="1"/>
    <xf numFmtId="0" fontId="6" fillId="0" borderId="0" xfId="0" applyFont="1"/>
    <xf numFmtId="164" fontId="2" fillId="0" borderId="0" xfId="0" applyNumberFormat="1" applyFont="1"/>
    <xf numFmtId="0" fontId="2" fillId="2" borderId="0" xfId="0" applyFont="1" applyFill="1"/>
    <xf numFmtId="43" fontId="2" fillId="0" borderId="0" xfId="0" applyNumberFormat="1" applyFont="1"/>
    <xf numFmtId="0" fontId="7" fillId="0" borderId="0" xfId="0" applyFont="1"/>
    <xf numFmtId="165" fontId="6" fillId="0" borderId="0" xfId="0" applyNumberFormat="1" applyFont="1"/>
    <xf numFmtId="43" fontId="6" fillId="0" borderId="0" xfId="1" applyFont="1" applyFill="1" applyBorder="1"/>
    <xf numFmtId="0" fontId="10" fillId="0" borderId="0" xfId="0" applyFont="1"/>
    <xf numFmtId="43" fontId="10" fillId="0" borderId="0" xfId="1" applyFont="1" applyFill="1" applyBorder="1"/>
    <xf numFmtId="43" fontId="2" fillId="0" borderId="0" xfId="1" applyFont="1" applyFill="1" applyBorder="1"/>
    <xf numFmtId="43" fontId="7" fillId="0" borderId="0" xfId="1" applyFont="1" applyFill="1" applyBorder="1"/>
    <xf numFmtId="43" fontId="6" fillId="0" borderId="0" xfId="0" applyNumberFormat="1" applyFont="1"/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0" borderId="2" xfId="0" applyFont="1" applyBorder="1"/>
    <xf numFmtId="0" fontId="6" fillId="2" borderId="2" xfId="0" applyFont="1" applyFill="1" applyBorder="1"/>
    <xf numFmtId="0" fontId="2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43" fontId="2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15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165" fontId="15" fillId="4" borderId="1" xfId="0" applyNumberFormat="1" applyFont="1" applyFill="1" applyBorder="1" applyAlignment="1">
      <alignment vertical="center" wrapText="1"/>
    </xf>
    <xf numFmtId="43" fontId="14" fillId="4" borderId="1" xfId="0" applyNumberFormat="1" applyFont="1" applyFill="1" applyBorder="1" applyAlignment="1">
      <alignment vertical="center"/>
    </xf>
    <xf numFmtId="164" fontId="15" fillId="4" borderId="1" xfId="0" applyNumberFormat="1" applyFont="1" applyFill="1" applyBorder="1" applyAlignment="1">
      <alignment vertical="center"/>
    </xf>
    <xf numFmtId="43" fontId="8" fillId="4" borderId="1" xfId="1" applyFont="1" applyFill="1" applyBorder="1" applyAlignment="1">
      <alignment vertical="center" wrapText="1"/>
    </xf>
    <xf numFmtId="43" fontId="16" fillId="0" borderId="0" xfId="0" applyNumberFormat="1" applyFont="1" applyAlignment="1">
      <alignment vertical="center"/>
    </xf>
    <xf numFmtId="165" fontId="16" fillId="0" borderId="0" xfId="0" applyNumberFormat="1" applyFont="1"/>
    <xf numFmtId="43" fontId="16" fillId="0" borderId="0" xfId="1" applyFont="1" applyFill="1" applyBorder="1"/>
    <xf numFmtId="165" fontId="4" fillId="2" borderId="1" xfId="1" applyNumberFormat="1" applyFont="1" applyFill="1" applyBorder="1" applyAlignment="1">
      <alignment horizontal="center" wrapText="1"/>
    </xf>
    <xf numFmtId="165" fontId="4" fillId="2" borderId="1" xfId="1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3" fontId="4" fillId="2" borderId="1" xfId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3" fontId="4" fillId="2" borderId="4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15" fillId="4" borderId="7" xfId="0" applyNumberFormat="1" applyFont="1" applyFill="1" applyBorder="1" applyAlignment="1">
      <alignment vertical="center"/>
    </xf>
    <xf numFmtId="0" fontId="6" fillId="0" borderId="3" xfId="0" applyFont="1" applyBorder="1"/>
    <xf numFmtId="0" fontId="7" fillId="2" borderId="3" xfId="0" applyFont="1" applyFill="1" applyBorder="1"/>
    <xf numFmtId="49" fontId="6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0" borderId="3" xfId="0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vertical="center" wrapText="1"/>
    </xf>
    <xf numFmtId="49" fontId="13" fillId="3" borderId="14" xfId="2" applyNumberFormat="1" applyFont="1" applyFill="1" applyBorder="1" applyAlignment="1">
      <alignment horizontal="center" vertical="center" wrapText="1"/>
    </xf>
    <xf numFmtId="43" fontId="4" fillId="2" borderId="12" xfId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horizontal="center" vertical="center"/>
    </xf>
    <xf numFmtId="43" fontId="14" fillId="4" borderId="12" xfId="0" applyNumberFormat="1" applyFont="1" applyFill="1" applyBorder="1" applyAlignment="1">
      <alignment vertical="center"/>
    </xf>
    <xf numFmtId="43" fontId="4" fillId="2" borderId="12" xfId="1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vertical="center" wrapText="1"/>
    </xf>
    <xf numFmtId="164" fontId="15" fillId="4" borderId="12" xfId="0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43" fontId="14" fillId="4" borderId="1" xfId="1" applyFont="1" applyFill="1" applyBorder="1" applyAlignment="1">
      <alignment horizontal="center" vertical="center" wrapText="1"/>
    </xf>
    <xf numFmtId="0" fontId="18" fillId="0" borderId="0" xfId="0" applyFont="1"/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165" fontId="8" fillId="4" borderId="3" xfId="0" applyNumberFormat="1" applyFont="1" applyFill="1" applyBorder="1" applyAlignment="1">
      <alignment horizontal="right" vertical="center" wrapText="1"/>
    </xf>
    <xf numFmtId="165" fontId="8" fillId="4" borderId="3" xfId="0" applyNumberFormat="1" applyFont="1" applyFill="1" applyBorder="1" applyAlignment="1">
      <alignment horizontal="center" vertical="center" wrapText="1"/>
    </xf>
    <xf numFmtId="165" fontId="8" fillId="4" borderId="16" xfId="0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4" fillId="2" borderId="12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12" xfId="1" applyNumberFormat="1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43" fontId="4" fillId="2" borderId="12" xfId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3" fillId="3" borderId="14" xfId="2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4" borderId="15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horizontal="center" vertical="center"/>
    </xf>
    <xf numFmtId="49" fontId="13" fillId="3" borderId="15" xfId="2" applyNumberFormat="1" applyFont="1" applyFill="1" applyBorder="1" applyAlignment="1">
      <alignment horizontal="center" vertical="center" wrapText="1"/>
    </xf>
    <xf numFmtId="49" fontId="13" fillId="3" borderId="11" xfId="2" applyNumberFormat="1" applyFont="1" applyFill="1" applyBorder="1" applyAlignment="1">
      <alignment horizontal="center" vertical="center" wrapText="1"/>
    </xf>
    <xf numFmtId="49" fontId="13" fillId="3" borderId="13" xfId="2" applyNumberFormat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/>
    </xf>
    <xf numFmtId="43" fontId="4" fillId="2" borderId="4" xfId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43" fontId="4" fillId="2" borderId="16" xfId="1" applyFont="1" applyFill="1" applyBorder="1" applyAlignment="1">
      <alignment horizontal="center" vertical="center"/>
    </xf>
    <xf numFmtId="43" fontId="4" fillId="2" borderId="17" xfId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72797</xdr:colOff>
      <xdr:row>75</xdr:row>
      <xdr:rowOff>4535</xdr:rowOff>
    </xdr:from>
    <xdr:to>
      <xdr:col>11</xdr:col>
      <xdr:colOff>742042</xdr:colOff>
      <xdr:row>78</xdr:row>
      <xdr:rowOff>91038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2922" y="37564785"/>
          <a:ext cx="3082245" cy="7056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647700</xdr:colOff>
      <xdr:row>0</xdr:row>
      <xdr:rowOff>76200</xdr:rowOff>
    </xdr:from>
    <xdr:to>
      <xdr:col>11</xdr:col>
      <xdr:colOff>876300</xdr:colOff>
      <xdr:row>7</xdr:row>
      <xdr:rowOff>196849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0" y="76200"/>
          <a:ext cx="3848100" cy="1663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Y100"/>
  <sheetViews>
    <sheetView tabSelected="1" topLeftCell="C51" zoomScale="60" zoomScaleNormal="60" zoomScaleSheetLayoutView="50" workbookViewId="0">
      <selection activeCell="O79" sqref="O79"/>
    </sheetView>
  </sheetViews>
  <sheetFormatPr baseColWidth="10" defaultColWidth="24" defaultRowHeight="15.75" x14ac:dyDescent="0.25"/>
  <cols>
    <col min="1" max="1" width="9.28515625" style="1" customWidth="1"/>
    <col min="2" max="2" width="28.5703125" style="1" customWidth="1"/>
    <col min="3" max="3" width="6" style="21" customWidth="1"/>
    <col min="4" max="4" width="7.28515625" style="21" customWidth="1"/>
    <col min="5" max="5" width="7" style="21" customWidth="1"/>
    <col min="6" max="6" width="21.85546875" style="1" customWidth="1"/>
    <col min="7" max="7" width="32" style="1" customWidth="1"/>
    <col min="8" max="8" width="18.5703125" style="1" customWidth="1"/>
    <col min="9" max="9" width="17.85546875" style="1" customWidth="1"/>
    <col min="10" max="10" width="18.7109375" style="1" customWidth="1"/>
    <col min="11" max="11" width="17.42578125" style="1" customWidth="1"/>
    <col min="12" max="12" width="17.85546875" style="1" customWidth="1"/>
    <col min="13" max="13" width="22.140625" style="1" customWidth="1"/>
    <col min="14" max="14" width="17.7109375" style="1" customWidth="1"/>
    <col min="15" max="15" width="16.42578125" style="1" customWidth="1"/>
    <col min="16" max="16" width="22.85546875" style="1" customWidth="1"/>
    <col min="17" max="17" width="19.42578125" style="1" customWidth="1"/>
    <col min="18" max="18" width="19.7109375" style="29" customWidth="1"/>
    <col min="19" max="19" width="16.42578125" style="29" customWidth="1"/>
    <col min="20" max="20" width="17" style="1" hidden="1" customWidth="1"/>
    <col min="21" max="21" width="21" style="1" hidden="1" customWidth="1"/>
    <col min="22" max="22" width="24" style="1" hidden="1" customWidth="1"/>
    <col min="23" max="23" width="24" style="1" customWidth="1"/>
    <col min="24" max="16384" width="24" style="1"/>
  </cols>
  <sheetData>
    <row r="6" spans="1:19" ht="22.5" customHeight="1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1:19" x14ac:dyDescent="0.2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</row>
    <row r="8" spans="1:19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</row>
    <row r="9" spans="1:19" ht="22.5" customHeight="1" x14ac:dyDescent="0.25">
      <c r="A9" s="116" t="s">
        <v>0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1:19" ht="15.75" customHeight="1" x14ac:dyDescent="0.25">
      <c r="A10" s="116" t="s">
        <v>106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spans="1:19" ht="21" customHeight="1" x14ac:dyDescent="0.25">
      <c r="A11" s="117" t="s">
        <v>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19" hidden="1" x14ac:dyDescent="0.25">
      <c r="A12" s="92"/>
      <c r="B12" s="93"/>
      <c r="C12" s="94"/>
      <c r="D12" s="94"/>
      <c r="E12" s="94"/>
      <c r="F12" s="93"/>
      <c r="G12" s="93"/>
      <c r="H12" s="93"/>
      <c r="I12" s="93"/>
      <c r="J12" s="93"/>
      <c r="K12" s="93"/>
      <c r="L12" s="92"/>
      <c r="M12" s="92"/>
      <c r="N12" s="92"/>
      <c r="O12" s="92"/>
      <c r="P12" s="92"/>
      <c r="Q12" s="92"/>
      <c r="R12" s="95"/>
      <c r="S12" s="95"/>
    </row>
    <row r="13" spans="1:19" ht="31.5" customHeight="1" thickBot="1" x14ac:dyDescent="0.3">
      <c r="A13" s="117" t="s">
        <v>119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1:19" ht="2.25" hidden="1" customHeight="1" x14ac:dyDescent="0.25">
      <c r="A14" s="19"/>
      <c r="B14" s="20"/>
      <c r="C14" s="22"/>
      <c r="D14" s="22"/>
      <c r="E14" s="22"/>
      <c r="F14" s="20"/>
      <c r="G14" s="20"/>
      <c r="H14" s="20"/>
      <c r="I14" s="20"/>
      <c r="J14" s="20"/>
      <c r="K14" s="20"/>
      <c r="L14" s="19"/>
      <c r="M14" s="19"/>
      <c r="N14" s="19"/>
      <c r="O14" s="19"/>
      <c r="P14" s="19"/>
      <c r="Q14" s="19"/>
      <c r="R14" s="30"/>
      <c r="S14" s="30"/>
    </row>
    <row r="15" spans="1:19" hidden="1" x14ac:dyDescent="0.25">
      <c r="A15" s="16"/>
      <c r="B15" s="18" t="s">
        <v>2</v>
      </c>
      <c r="C15" s="23" t="s">
        <v>3</v>
      </c>
      <c r="D15" s="24"/>
      <c r="E15" s="25"/>
      <c r="F15" s="17"/>
      <c r="G15" s="17"/>
      <c r="H15" s="17"/>
      <c r="I15" s="17"/>
      <c r="J15" s="17"/>
      <c r="K15" s="17"/>
      <c r="L15" s="16"/>
      <c r="M15" s="16"/>
      <c r="N15" s="16"/>
      <c r="O15" s="16"/>
      <c r="P15" s="16"/>
      <c r="Q15" s="16"/>
      <c r="R15" s="31"/>
      <c r="S15" s="31"/>
    </row>
    <row r="16" spans="1:19" ht="12" hidden="1" customHeight="1" x14ac:dyDescent="0.25">
      <c r="A16" s="16"/>
      <c r="B16" s="18" t="s">
        <v>4</v>
      </c>
      <c r="C16" s="23" t="s">
        <v>5</v>
      </c>
      <c r="D16" s="24"/>
      <c r="E16" s="25"/>
      <c r="F16" s="17"/>
      <c r="G16" s="17"/>
      <c r="H16" s="17"/>
      <c r="I16" s="17"/>
      <c r="J16" s="17"/>
      <c r="K16" s="17"/>
      <c r="L16" s="16"/>
      <c r="M16" s="16"/>
      <c r="N16" s="16"/>
      <c r="O16" s="16"/>
      <c r="P16" s="16"/>
      <c r="Q16" s="16"/>
      <c r="R16" s="31"/>
      <c r="S16" s="31"/>
    </row>
    <row r="17" spans="1:25" ht="0.75" hidden="1" customHeight="1" x14ac:dyDescent="0.25">
      <c r="A17" s="72"/>
      <c r="B17" s="73" t="s">
        <v>6</v>
      </c>
      <c r="C17" s="74" t="s">
        <v>7</v>
      </c>
      <c r="D17" s="75"/>
      <c r="E17" s="76"/>
      <c r="F17" s="77"/>
      <c r="G17" s="77"/>
      <c r="H17" s="77"/>
      <c r="I17" s="77"/>
      <c r="J17" s="77"/>
      <c r="K17" s="77"/>
      <c r="L17" s="72"/>
      <c r="M17" s="72"/>
      <c r="N17" s="72"/>
      <c r="O17" s="72"/>
      <c r="P17" s="72"/>
      <c r="Q17" s="72"/>
      <c r="R17" s="78"/>
      <c r="S17" s="78"/>
    </row>
    <row r="18" spans="1:25" ht="39.75" customHeight="1" x14ac:dyDescent="0.25">
      <c r="A18" s="119" t="s">
        <v>111</v>
      </c>
      <c r="B18" s="122" t="s">
        <v>8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3" t="s">
        <v>107</v>
      </c>
      <c r="M18" s="123"/>
      <c r="N18" s="79"/>
      <c r="O18" s="123" t="s">
        <v>108</v>
      </c>
      <c r="P18" s="123"/>
      <c r="Q18" s="79"/>
      <c r="R18" s="123" t="s">
        <v>109</v>
      </c>
      <c r="S18" s="124"/>
      <c r="W18" s="5"/>
    </row>
    <row r="19" spans="1:25" ht="23.25" customHeight="1" x14ac:dyDescent="0.25">
      <c r="A19" s="120"/>
      <c r="B19" s="125" t="s">
        <v>9</v>
      </c>
      <c r="C19" s="125"/>
      <c r="D19" s="125"/>
      <c r="E19" s="125"/>
      <c r="F19" s="125"/>
      <c r="G19" s="125"/>
      <c r="H19" s="38">
        <f t="shared" ref="H19:S19" si="0">H22</f>
        <v>342261350</v>
      </c>
      <c r="I19" s="38">
        <f t="shared" si="0"/>
        <v>52257901.610000007</v>
      </c>
      <c r="J19" s="38">
        <f t="shared" si="0"/>
        <v>394519251.61000001</v>
      </c>
      <c r="K19" s="38">
        <f t="shared" si="0"/>
        <v>85146</v>
      </c>
      <c r="L19" s="42">
        <f t="shared" si="0"/>
        <v>20712</v>
      </c>
      <c r="M19" s="42">
        <f t="shared" si="0"/>
        <v>85765337.5</v>
      </c>
      <c r="N19" s="42">
        <f t="shared" si="0"/>
        <v>85765337.5</v>
      </c>
      <c r="O19" s="42">
        <f t="shared" si="0"/>
        <v>22377</v>
      </c>
      <c r="P19" s="42">
        <f t="shared" si="0"/>
        <v>93829881.659999996</v>
      </c>
      <c r="Q19" s="42">
        <f t="shared" si="0"/>
        <v>93829881.659999996</v>
      </c>
      <c r="R19" s="91">
        <f t="shared" si="0"/>
        <v>108.0388180764774</v>
      </c>
      <c r="S19" s="91">
        <f t="shared" si="0"/>
        <v>109.40303436688509</v>
      </c>
      <c r="W19" s="5"/>
    </row>
    <row r="20" spans="1:25" ht="61.5" customHeight="1" x14ac:dyDescent="0.25">
      <c r="A20" s="120"/>
      <c r="B20" s="126" t="s">
        <v>10</v>
      </c>
      <c r="C20" s="127" t="s">
        <v>11</v>
      </c>
      <c r="D20" s="127"/>
      <c r="E20" s="127"/>
      <c r="F20" s="126" t="s">
        <v>12</v>
      </c>
      <c r="G20" s="126" t="s">
        <v>13</v>
      </c>
      <c r="H20" s="126" t="s">
        <v>14</v>
      </c>
      <c r="I20" s="126" t="s">
        <v>15</v>
      </c>
      <c r="J20" s="126" t="s">
        <v>16</v>
      </c>
      <c r="K20" s="126" t="s">
        <v>17</v>
      </c>
      <c r="L20" s="104" t="s">
        <v>117</v>
      </c>
      <c r="M20" s="105"/>
      <c r="N20" s="106"/>
      <c r="O20" s="104" t="s">
        <v>117</v>
      </c>
      <c r="P20" s="105"/>
      <c r="Q20" s="106"/>
      <c r="R20" s="65" t="s">
        <v>18</v>
      </c>
      <c r="S20" s="80" t="s">
        <v>19</v>
      </c>
      <c r="W20" s="11"/>
    </row>
    <row r="21" spans="1:25" ht="77.25" customHeight="1" x14ac:dyDescent="0.25">
      <c r="A21" s="121"/>
      <c r="B21" s="126"/>
      <c r="C21" s="66" t="s">
        <v>20</v>
      </c>
      <c r="D21" s="66" t="s">
        <v>21</v>
      </c>
      <c r="E21" s="66" t="s">
        <v>22</v>
      </c>
      <c r="F21" s="126"/>
      <c r="G21" s="126"/>
      <c r="H21" s="126"/>
      <c r="I21" s="126"/>
      <c r="J21" s="126"/>
      <c r="K21" s="126"/>
      <c r="L21" s="65" t="s">
        <v>113</v>
      </c>
      <c r="M21" s="65" t="s">
        <v>112</v>
      </c>
      <c r="N21" s="65" t="s">
        <v>114</v>
      </c>
      <c r="O21" s="65" t="s">
        <v>115</v>
      </c>
      <c r="P21" s="65" t="s">
        <v>116</v>
      </c>
      <c r="Q21" s="65" t="s">
        <v>110</v>
      </c>
      <c r="R21" s="65" t="s">
        <v>23</v>
      </c>
      <c r="S21" s="80" t="s">
        <v>24</v>
      </c>
    </row>
    <row r="22" spans="1:25" ht="18.75" customHeight="1" x14ac:dyDescent="0.25">
      <c r="A22" s="81"/>
      <c r="B22" s="40"/>
      <c r="C22" s="41"/>
      <c r="D22" s="41"/>
      <c r="E22" s="41"/>
      <c r="F22" s="40"/>
      <c r="G22" s="40"/>
      <c r="H22" s="42">
        <f t="shared" ref="H22:N22" si="1">SUM(H23:H33)</f>
        <v>342261350</v>
      </c>
      <c r="I22" s="42">
        <f t="shared" si="1"/>
        <v>52257901.610000007</v>
      </c>
      <c r="J22" s="42">
        <f t="shared" si="1"/>
        <v>394519251.61000001</v>
      </c>
      <c r="K22" s="42">
        <f t="shared" si="1"/>
        <v>85146</v>
      </c>
      <c r="L22" s="42">
        <f t="shared" si="1"/>
        <v>20712</v>
      </c>
      <c r="M22" s="42">
        <f t="shared" si="1"/>
        <v>85765337.5</v>
      </c>
      <c r="N22" s="42">
        <f t="shared" si="1"/>
        <v>85765337.5</v>
      </c>
      <c r="O22" s="42">
        <f>O23+O26+O27+O28+O31+O32</f>
        <v>22377</v>
      </c>
      <c r="P22" s="42">
        <f>SUM(P23:P33)</f>
        <v>93829881.659999996</v>
      </c>
      <c r="Q22" s="42">
        <f>SUM(Q23:Q33)</f>
        <v>93829881.659999996</v>
      </c>
      <c r="R22" s="43">
        <f>O22/L22*100</f>
        <v>108.0388180764774</v>
      </c>
      <c r="S22" s="82">
        <f>P22/M22*100</f>
        <v>109.40303436688509</v>
      </c>
      <c r="W22" s="14"/>
      <c r="X22" s="14"/>
    </row>
    <row r="23" spans="1:25" ht="43.5" customHeight="1" x14ac:dyDescent="0.25">
      <c r="A23" s="128">
        <v>5874</v>
      </c>
      <c r="B23" s="129" t="s">
        <v>25</v>
      </c>
      <c r="C23" s="135">
        <v>3</v>
      </c>
      <c r="D23" s="135">
        <v>3.3</v>
      </c>
      <c r="E23" s="135" t="s">
        <v>26</v>
      </c>
      <c r="F23" s="132" t="s">
        <v>27</v>
      </c>
      <c r="G23" s="15" t="s">
        <v>28</v>
      </c>
      <c r="H23" s="57">
        <v>25164357</v>
      </c>
      <c r="I23" s="57">
        <v>40519.599999999999</v>
      </c>
      <c r="J23" s="57">
        <v>25204876.600000001</v>
      </c>
      <c r="K23" s="69">
        <v>71500</v>
      </c>
      <c r="L23" s="69">
        <v>17875</v>
      </c>
      <c r="M23" s="57">
        <v>6291089.25</v>
      </c>
      <c r="N23" s="99">
        <f>M23+M24</f>
        <v>76109089.25</v>
      </c>
      <c r="O23" s="69">
        <v>17113</v>
      </c>
      <c r="P23" s="64">
        <v>5109514.13</v>
      </c>
      <c r="Q23" s="99">
        <f>P23+P24</f>
        <v>83725178.189999998</v>
      </c>
      <c r="R23" s="59">
        <f>O23/L23*100</f>
        <v>95.73706293706293</v>
      </c>
      <c r="S23" s="109">
        <f>Q23/N23*100</f>
        <v>110.00680603992382</v>
      </c>
      <c r="V23" s="5"/>
      <c r="W23" s="11"/>
      <c r="X23" s="11"/>
      <c r="Y23" s="5"/>
    </row>
    <row r="24" spans="1:25" ht="41.25" customHeight="1" x14ac:dyDescent="0.25">
      <c r="A24" s="128"/>
      <c r="B24" s="130"/>
      <c r="C24" s="136"/>
      <c r="D24" s="136"/>
      <c r="E24" s="136"/>
      <c r="F24" s="133"/>
      <c r="G24" s="15" t="s">
        <v>29</v>
      </c>
      <c r="H24" s="57">
        <v>279272000</v>
      </c>
      <c r="I24" s="57">
        <v>18870079.77</v>
      </c>
      <c r="J24" s="57">
        <v>298142079.76999998</v>
      </c>
      <c r="K24" s="68"/>
      <c r="L24" s="68"/>
      <c r="M24" s="70">
        <v>69818000</v>
      </c>
      <c r="N24" s="107"/>
      <c r="O24" s="68"/>
      <c r="P24" s="64">
        <v>78615664.060000002</v>
      </c>
      <c r="Q24" s="99"/>
      <c r="R24" s="61"/>
      <c r="S24" s="109"/>
      <c r="W24" s="11"/>
      <c r="X24" s="11"/>
      <c r="Y24" s="5"/>
    </row>
    <row r="25" spans="1:25" ht="41.25" customHeight="1" x14ac:dyDescent="0.25">
      <c r="A25" s="83"/>
      <c r="B25" s="131"/>
      <c r="C25" s="137"/>
      <c r="D25" s="137"/>
      <c r="E25" s="137"/>
      <c r="F25" s="134"/>
      <c r="G25" s="15"/>
      <c r="H25" s="57"/>
      <c r="I25" s="57">
        <v>33594500</v>
      </c>
      <c r="J25" s="57">
        <v>33594500</v>
      </c>
      <c r="K25" s="69"/>
      <c r="L25" s="69"/>
      <c r="M25" s="57"/>
      <c r="N25" s="62"/>
      <c r="O25" s="69"/>
      <c r="P25" s="64"/>
      <c r="Q25" s="62"/>
      <c r="R25" s="64"/>
      <c r="S25" s="84"/>
    </row>
    <row r="26" spans="1:25" ht="65.25" customHeight="1" x14ac:dyDescent="0.25">
      <c r="A26" s="83" t="s">
        <v>30</v>
      </c>
      <c r="B26" s="15" t="s">
        <v>31</v>
      </c>
      <c r="C26" s="58">
        <v>3</v>
      </c>
      <c r="D26" s="58">
        <v>3.3</v>
      </c>
      <c r="E26" s="58" t="s">
        <v>26</v>
      </c>
      <c r="F26" s="60" t="s">
        <v>32</v>
      </c>
      <c r="G26" s="15" t="s">
        <v>33</v>
      </c>
      <c r="H26" s="57">
        <v>5015000</v>
      </c>
      <c r="I26" s="57">
        <v>2923455.94</v>
      </c>
      <c r="J26" s="57">
        <v>7938455.9400000004</v>
      </c>
      <c r="K26" s="61">
        <v>35</v>
      </c>
      <c r="L26" s="61">
        <v>10</v>
      </c>
      <c r="M26" s="57">
        <v>1253750</v>
      </c>
      <c r="N26" s="107">
        <f>M26+M27</f>
        <v>2646650</v>
      </c>
      <c r="O26" s="61">
        <v>12</v>
      </c>
      <c r="P26" s="64">
        <v>2765944.05</v>
      </c>
      <c r="Q26" s="57">
        <f>P26</f>
        <v>2765944.05</v>
      </c>
      <c r="R26" s="61">
        <f>O26/L26*100</f>
        <v>120</v>
      </c>
      <c r="S26" s="84">
        <f>P26/M26*100</f>
        <v>220.61368295114656</v>
      </c>
      <c r="U26" s="5"/>
      <c r="W26" s="11"/>
      <c r="X26" s="11"/>
      <c r="Y26" s="5"/>
    </row>
    <row r="27" spans="1:25" ht="66" customHeight="1" x14ac:dyDescent="0.25">
      <c r="A27" s="83">
        <v>6809</v>
      </c>
      <c r="B27" s="15" t="s">
        <v>34</v>
      </c>
      <c r="C27" s="58">
        <v>3</v>
      </c>
      <c r="D27" s="58">
        <v>3.3</v>
      </c>
      <c r="E27" s="58" t="s">
        <v>26</v>
      </c>
      <c r="F27" s="60" t="s">
        <v>35</v>
      </c>
      <c r="G27" s="15" t="s">
        <v>36</v>
      </c>
      <c r="H27" s="57">
        <v>5571600</v>
      </c>
      <c r="I27" s="57"/>
      <c r="J27" s="57">
        <v>5571600</v>
      </c>
      <c r="K27" s="61">
        <v>8</v>
      </c>
      <c r="L27" s="61">
        <v>2</v>
      </c>
      <c r="M27" s="57">
        <v>1392900</v>
      </c>
      <c r="N27" s="108"/>
      <c r="O27" s="61">
        <v>2</v>
      </c>
      <c r="P27" s="64">
        <v>1639414.42</v>
      </c>
      <c r="Q27" s="57">
        <f>P27</f>
        <v>1639414.42</v>
      </c>
      <c r="R27" s="61">
        <f>O27/L27*100</f>
        <v>100</v>
      </c>
      <c r="S27" s="84">
        <f>P27/M27*100</f>
        <v>117.69792662789862</v>
      </c>
      <c r="W27" s="11"/>
      <c r="X27" s="11"/>
      <c r="Y27" s="5"/>
    </row>
    <row r="28" spans="1:25" ht="60" customHeight="1" x14ac:dyDescent="0.25">
      <c r="A28" s="128">
        <v>6810</v>
      </c>
      <c r="B28" s="138" t="s">
        <v>37</v>
      </c>
      <c r="C28" s="139">
        <v>3</v>
      </c>
      <c r="D28" s="139">
        <v>3.3</v>
      </c>
      <c r="E28" s="139" t="s">
        <v>26</v>
      </c>
      <c r="F28" s="138" t="s">
        <v>38</v>
      </c>
      <c r="G28" s="15" t="s">
        <v>39</v>
      </c>
      <c r="H28" s="63">
        <v>640000</v>
      </c>
      <c r="I28" s="63">
        <v>-143804</v>
      </c>
      <c r="J28" s="63">
        <f>H28+I28</f>
        <v>496196</v>
      </c>
      <c r="K28" s="113">
        <v>4903</v>
      </c>
      <c r="L28" s="113">
        <v>650</v>
      </c>
      <c r="M28" s="57">
        <v>160000</v>
      </c>
      <c r="N28" s="99">
        <f>M28+M29+M30</f>
        <v>3508735</v>
      </c>
      <c r="O28" s="110">
        <v>1796</v>
      </c>
      <c r="P28" s="56" t="s">
        <v>40</v>
      </c>
      <c r="Q28" s="100">
        <f>P29+P30</f>
        <v>2199070.6500000004</v>
      </c>
      <c r="R28" s="110">
        <f>O28/L28*100</f>
        <v>276.30769230769232</v>
      </c>
      <c r="S28" s="103">
        <f>Q28/N28*100</f>
        <v>62.674173170672631</v>
      </c>
      <c r="W28" s="11"/>
      <c r="X28" s="11"/>
      <c r="Y28" s="5"/>
    </row>
    <row r="29" spans="1:25" ht="75" customHeight="1" x14ac:dyDescent="0.25">
      <c r="A29" s="128"/>
      <c r="B29" s="138"/>
      <c r="C29" s="139"/>
      <c r="D29" s="139"/>
      <c r="E29" s="139"/>
      <c r="F29" s="138"/>
      <c r="G29" s="15" t="s">
        <v>41</v>
      </c>
      <c r="H29" s="63">
        <v>395000</v>
      </c>
      <c r="I29" s="51"/>
      <c r="J29" s="63">
        <v>395000</v>
      </c>
      <c r="K29" s="113"/>
      <c r="L29" s="113"/>
      <c r="M29" s="57">
        <v>98750</v>
      </c>
      <c r="N29" s="99"/>
      <c r="O29" s="111"/>
      <c r="P29" s="64">
        <v>20241.72</v>
      </c>
      <c r="Q29" s="100"/>
      <c r="R29" s="111"/>
      <c r="S29" s="103"/>
      <c r="W29" s="11"/>
      <c r="X29" s="11"/>
      <c r="Y29" s="5"/>
    </row>
    <row r="30" spans="1:25" ht="56.25" customHeight="1" x14ac:dyDescent="0.25">
      <c r="A30" s="128"/>
      <c r="B30" s="138"/>
      <c r="C30" s="139"/>
      <c r="D30" s="139"/>
      <c r="E30" s="139"/>
      <c r="F30" s="138"/>
      <c r="G30" s="15" t="s">
        <v>42</v>
      </c>
      <c r="H30" s="63">
        <v>12999940</v>
      </c>
      <c r="I30" s="63">
        <v>-829443.98</v>
      </c>
      <c r="J30" s="63">
        <f>H30+I30</f>
        <v>12170496.02</v>
      </c>
      <c r="K30" s="113"/>
      <c r="L30" s="113"/>
      <c r="M30" s="57">
        <v>3249985</v>
      </c>
      <c r="N30" s="99"/>
      <c r="O30" s="112"/>
      <c r="P30" s="64">
        <v>2178828.9300000002</v>
      </c>
      <c r="Q30" s="100"/>
      <c r="R30" s="112"/>
      <c r="S30" s="103"/>
      <c r="U30" s="5"/>
      <c r="W30" s="11"/>
      <c r="X30" s="11"/>
      <c r="Y30" s="5"/>
    </row>
    <row r="31" spans="1:25" ht="91.5" customHeight="1" x14ac:dyDescent="0.25">
      <c r="A31" s="83">
        <v>6811</v>
      </c>
      <c r="B31" s="15" t="s">
        <v>43</v>
      </c>
      <c r="C31" s="58">
        <v>3</v>
      </c>
      <c r="D31" s="58">
        <v>3.3</v>
      </c>
      <c r="E31" s="58" t="s">
        <v>26</v>
      </c>
      <c r="F31" s="60" t="s">
        <v>44</v>
      </c>
      <c r="G31" s="15" t="s">
        <v>45</v>
      </c>
      <c r="H31" s="63">
        <v>2059448</v>
      </c>
      <c r="I31" s="63">
        <v>-101649</v>
      </c>
      <c r="J31" s="63">
        <f>H31+I31</f>
        <v>1957799</v>
      </c>
      <c r="K31" s="61">
        <v>2700</v>
      </c>
      <c r="L31" s="61">
        <v>675</v>
      </c>
      <c r="M31" s="57">
        <v>514862</v>
      </c>
      <c r="N31" s="57">
        <f>M31</f>
        <v>514862</v>
      </c>
      <c r="O31" s="61">
        <v>578</v>
      </c>
      <c r="P31" s="62" t="s">
        <v>40</v>
      </c>
      <c r="Q31" s="62" t="s">
        <v>40</v>
      </c>
      <c r="R31" s="61">
        <f>O31/L31*100</f>
        <v>85.629629629629633</v>
      </c>
      <c r="S31" s="85" t="s">
        <v>40</v>
      </c>
      <c r="U31" s="5"/>
      <c r="W31" s="11"/>
      <c r="X31" s="11"/>
      <c r="Y31" s="5"/>
    </row>
    <row r="32" spans="1:25" ht="78" customHeight="1" x14ac:dyDescent="0.25">
      <c r="A32" s="128">
        <v>6812</v>
      </c>
      <c r="B32" s="138" t="s">
        <v>46</v>
      </c>
      <c r="C32" s="139">
        <v>3</v>
      </c>
      <c r="D32" s="139">
        <v>3.3</v>
      </c>
      <c r="E32" s="139" t="s">
        <v>26</v>
      </c>
      <c r="F32" s="138" t="s">
        <v>47</v>
      </c>
      <c r="G32" s="15" t="s">
        <v>48</v>
      </c>
      <c r="H32" s="63">
        <v>9124005</v>
      </c>
      <c r="I32" s="63">
        <v>-3515304.07</v>
      </c>
      <c r="J32" s="63">
        <v>5608700.9299999997</v>
      </c>
      <c r="K32" s="113">
        <v>6000</v>
      </c>
      <c r="L32" s="113">
        <v>1500</v>
      </c>
      <c r="M32" s="57">
        <v>2281001.25</v>
      </c>
      <c r="N32" s="99">
        <f>M32+M33</f>
        <v>2986001.25</v>
      </c>
      <c r="O32" s="110">
        <v>2876</v>
      </c>
      <c r="P32" s="64">
        <v>1369467</v>
      </c>
      <c r="Q32" s="100">
        <f>P32+P33</f>
        <v>3500274.35</v>
      </c>
      <c r="R32" s="110">
        <f>O32/L32*100</f>
        <v>191.73333333333332</v>
      </c>
      <c r="S32" s="109">
        <f>Q32/N32*100</f>
        <v>117.22280256915498</v>
      </c>
      <c r="U32" s="5"/>
      <c r="W32" s="11"/>
      <c r="X32" s="11"/>
      <c r="Y32" s="5"/>
    </row>
    <row r="33" spans="1:25" ht="54" customHeight="1" x14ac:dyDescent="0.25">
      <c r="A33" s="128"/>
      <c r="B33" s="138"/>
      <c r="C33" s="139"/>
      <c r="D33" s="139">
        <v>3.3</v>
      </c>
      <c r="E33" s="139" t="s">
        <v>26</v>
      </c>
      <c r="F33" s="138"/>
      <c r="G33" s="15" t="s">
        <v>49</v>
      </c>
      <c r="H33" s="63">
        <v>2020000</v>
      </c>
      <c r="I33" s="63">
        <v>1419547.35</v>
      </c>
      <c r="J33" s="63">
        <v>3439547.35</v>
      </c>
      <c r="K33" s="113"/>
      <c r="L33" s="113"/>
      <c r="M33" s="57">
        <v>705000</v>
      </c>
      <c r="N33" s="99"/>
      <c r="O33" s="112"/>
      <c r="P33" s="64">
        <v>2130807.35</v>
      </c>
      <c r="Q33" s="100"/>
      <c r="R33" s="112"/>
      <c r="S33" s="109"/>
      <c r="U33" s="5"/>
      <c r="W33" s="11"/>
      <c r="X33" s="11"/>
      <c r="Y33" s="5"/>
    </row>
    <row r="34" spans="1:25" ht="26.25" customHeight="1" x14ac:dyDescent="0.25">
      <c r="A34" s="140" t="s">
        <v>50</v>
      </c>
      <c r="B34" s="125"/>
      <c r="C34" s="125"/>
      <c r="D34" s="125"/>
      <c r="E34" s="125"/>
      <c r="F34" s="125"/>
      <c r="G34" s="125"/>
      <c r="H34" s="44">
        <f t="shared" ref="H34:Q34" si="2">SUM(H35:H37)</f>
        <v>19548000</v>
      </c>
      <c r="I34" s="44">
        <f t="shared" si="2"/>
        <v>0</v>
      </c>
      <c r="J34" s="44">
        <f t="shared" si="2"/>
        <v>19548000</v>
      </c>
      <c r="K34" s="44">
        <f t="shared" si="2"/>
        <v>4004</v>
      </c>
      <c r="L34" s="44">
        <f t="shared" si="2"/>
        <v>1999</v>
      </c>
      <c r="M34" s="44">
        <f t="shared" si="2"/>
        <v>4887000</v>
      </c>
      <c r="N34" s="44">
        <f t="shared" si="2"/>
        <v>4887000</v>
      </c>
      <c r="O34" s="44">
        <f t="shared" si="2"/>
        <v>658</v>
      </c>
      <c r="P34" s="44">
        <f t="shared" si="2"/>
        <v>3082704.47</v>
      </c>
      <c r="Q34" s="44">
        <f t="shared" si="2"/>
        <v>3082704.47</v>
      </c>
      <c r="R34" s="45">
        <f>O34/L34*100</f>
        <v>32.916458229114561</v>
      </c>
      <c r="S34" s="86">
        <f>P34/M34*100</f>
        <v>63.079690403110298</v>
      </c>
      <c r="U34" s="5"/>
    </row>
    <row r="35" spans="1:25" ht="54" customHeight="1" x14ac:dyDescent="0.25">
      <c r="A35" s="128">
        <v>6814</v>
      </c>
      <c r="B35" s="138" t="s">
        <v>51</v>
      </c>
      <c r="C35" s="139">
        <v>2</v>
      </c>
      <c r="D35" s="139">
        <v>2.2999999999999998</v>
      </c>
      <c r="E35" s="139" t="s">
        <v>52</v>
      </c>
      <c r="F35" s="138" t="s">
        <v>53</v>
      </c>
      <c r="G35" s="15" t="s">
        <v>54</v>
      </c>
      <c r="H35" s="52">
        <v>18098000</v>
      </c>
      <c r="I35" s="53"/>
      <c r="J35" s="52">
        <v>18098000</v>
      </c>
      <c r="K35" s="113">
        <v>4</v>
      </c>
      <c r="L35" s="107" t="s">
        <v>40</v>
      </c>
      <c r="M35" s="57">
        <v>4524500</v>
      </c>
      <c r="N35" s="99">
        <f>M35+M36</f>
        <v>4688250</v>
      </c>
      <c r="O35" s="107" t="s">
        <v>40</v>
      </c>
      <c r="P35" s="64">
        <v>2858504.47</v>
      </c>
      <c r="Q35" s="100">
        <f>P35+P36</f>
        <v>2962704.47</v>
      </c>
      <c r="R35" s="107" t="s">
        <v>40</v>
      </c>
      <c r="S35" s="109">
        <f>Q35/N35*100</f>
        <v>63.194250946515226</v>
      </c>
      <c r="W35" s="11"/>
      <c r="X35" s="11"/>
      <c r="Y35" s="5">
        <f>W35-X35</f>
        <v>0</v>
      </c>
    </row>
    <row r="36" spans="1:25" ht="47.25" customHeight="1" x14ac:dyDescent="0.25">
      <c r="A36" s="128"/>
      <c r="B36" s="138"/>
      <c r="C36" s="139"/>
      <c r="D36" s="139"/>
      <c r="E36" s="139"/>
      <c r="F36" s="138"/>
      <c r="G36" s="15" t="s">
        <v>55</v>
      </c>
      <c r="H36" s="52">
        <v>655000</v>
      </c>
      <c r="I36" s="53"/>
      <c r="J36" s="52">
        <v>655000</v>
      </c>
      <c r="K36" s="113"/>
      <c r="L36" s="108"/>
      <c r="M36" s="57">
        <v>163750</v>
      </c>
      <c r="N36" s="99"/>
      <c r="O36" s="108"/>
      <c r="P36" s="64">
        <v>104200</v>
      </c>
      <c r="Q36" s="100"/>
      <c r="R36" s="108"/>
      <c r="S36" s="109"/>
      <c r="W36" s="11"/>
      <c r="X36" s="11"/>
      <c r="Y36" s="5">
        <f t="shared" ref="Y36" si="3">W36-X36</f>
        <v>0</v>
      </c>
    </row>
    <row r="37" spans="1:25" ht="57.75" customHeight="1" x14ac:dyDescent="0.25">
      <c r="A37" s="83">
        <v>6813</v>
      </c>
      <c r="B37" s="15" t="s">
        <v>56</v>
      </c>
      <c r="C37" s="58">
        <v>2</v>
      </c>
      <c r="D37" s="58">
        <v>2.2999999999999998</v>
      </c>
      <c r="E37" s="58" t="s">
        <v>52</v>
      </c>
      <c r="F37" s="60" t="s">
        <v>47</v>
      </c>
      <c r="G37" s="15" t="s">
        <v>118</v>
      </c>
      <c r="H37" s="52">
        <v>795000</v>
      </c>
      <c r="I37" s="53"/>
      <c r="J37" s="52">
        <v>795000</v>
      </c>
      <c r="K37" s="61">
        <v>4000</v>
      </c>
      <c r="L37" s="61">
        <v>1999</v>
      </c>
      <c r="M37" s="57">
        <v>198750</v>
      </c>
      <c r="N37" s="56">
        <v>198750</v>
      </c>
      <c r="O37" s="61">
        <v>658</v>
      </c>
      <c r="P37" s="56">
        <v>120000</v>
      </c>
      <c r="Q37" s="56">
        <v>120000</v>
      </c>
      <c r="R37" s="61">
        <f>O37/L37*100</f>
        <v>32.916458229114561</v>
      </c>
      <c r="S37" s="84">
        <f>Q37/N37*100</f>
        <v>60.377358490566039</v>
      </c>
      <c r="W37" s="50"/>
      <c r="X37" s="11"/>
      <c r="Y37" s="5"/>
    </row>
    <row r="38" spans="1:25" ht="18.75" customHeight="1" x14ac:dyDescent="0.25">
      <c r="A38" s="140" t="s">
        <v>57</v>
      </c>
      <c r="B38" s="125"/>
      <c r="C38" s="125"/>
      <c r="D38" s="125"/>
      <c r="E38" s="125"/>
      <c r="F38" s="125"/>
      <c r="G38" s="125"/>
      <c r="H38" s="44">
        <f>SUM(H39:H56)</f>
        <v>402600000</v>
      </c>
      <c r="I38" s="44">
        <f>SUM(I39:I56)</f>
        <v>-44090432.140000001</v>
      </c>
      <c r="J38" s="44">
        <f>SUM(J39:J56)</f>
        <v>358509567.86000001</v>
      </c>
      <c r="K38" s="46"/>
      <c r="L38" s="46">
        <f>L39+L41+L43+L45+L46+L47+L48+L51+L54</f>
        <v>12963</v>
      </c>
      <c r="M38" s="46">
        <f>M39+M40+M41+M42+M43+M44+M45+M46+M47+M48+M49+M50+M51+M52+M53+M54+M55+M56</f>
        <v>100650000</v>
      </c>
      <c r="N38" s="46">
        <f>N39+N40+N41+N42+N43+N44+N45+N46+N47+N48+N49+N50+N51+N52+N53+N54+N55+N56</f>
        <v>100650000</v>
      </c>
      <c r="O38" s="46">
        <f>O39+O41+O43+O45+O46+O47+O48+O51+O54</f>
        <v>0</v>
      </c>
      <c r="P38" s="46">
        <f>P39+P40</f>
        <v>671396.4</v>
      </c>
      <c r="Q38" s="46">
        <f>Q39+Q40</f>
        <v>671396.4</v>
      </c>
      <c r="R38" s="45">
        <f>O38/L38*100</f>
        <v>0</v>
      </c>
      <c r="S38" s="86">
        <f>P38/M38*100</f>
        <v>0.66706050670640837</v>
      </c>
      <c r="W38" s="49"/>
    </row>
    <row r="39" spans="1:25" s="4" customFormat="1" ht="55.5" customHeight="1" x14ac:dyDescent="0.25">
      <c r="A39" s="128">
        <v>7464</v>
      </c>
      <c r="B39" s="138" t="s">
        <v>58</v>
      </c>
      <c r="C39" s="141">
        <v>3</v>
      </c>
      <c r="D39" s="141">
        <v>3.4</v>
      </c>
      <c r="E39" s="141" t="s">
        <v>59</v>
      </c>
      <c r="F39" s="138" t="s">
        <v>60</v>
      </c>
      <c r="G39" s="15" t="s">
        <v>61</v>
      </c>
      <c r="H39" s="57">
        <v>35175528</v>
      </c>
      <c r="I39" s="63">
        <v>-15563162</v>
      </c>
      <c r="J39" s="57">
        <f t="shared" ref="J39:J52" si="4">H39+I39</f>
        <v>19612366</v>
      </c>
      <c r="K39" s="113">
        <v>3660</v>
      </c>
      <c r="L39" s="113">
        <v>46</v>
      </c>
      <c r="M39" s="54">
        <v>8793882</v>
      </c>
      <c r="N39" s="100">
        <f>M39+M40</f>
        <v>40342360</v>
      </c>
      <c r="O39" s="99"/>
      <c r="P39" s="64">
        <v>237283.4</v>
      </c>
      <c r="Q39" s="100">
        <f>P39+P40</f>
        <v>671396.4</v>
      </c>
      <c r="R39" s="102">
        <f>O39/L39*100</f>
        <v>0</v>
      </c>
      <c r="S39" s="109">
        <f>Q39/N39*100</f>
        <v>1.6642467123886655</v>
      </c>
      <c r="T39" s="1"/>
      <c r="W39" s="11"/>
      <c r="X39" s="11"/>
      <c r="Y39" s="11"/>
    </row>
    <row r="40" spans="1:25" s="4" customFormat="1" ht="69.75" customHeight="1" x14ac:dyDescent="0.25">
      <c r="A40" s="128"/>
      <c r="B40" s="138"/>
      <c r="C40" s="141"/>
      <c r="D40" s="141"/>
      <c r="E40" s="141"/>
      <c r="F40" s="138"/>
      <c r="G40" s="15" t="s">
        <v>62</v>
      </c>
      <c r="H40" s="57">
        <v>126193912</v>
      </c>
      <c r="I40" s="63">
        <v>13877162</v>
      </c>
      <c r="J40" s="57">
        <f t="shared" si="4"/>
        <v>140071074</v>
      </c>
      <c r="K40" s="113"/>
      <c r="L40" s="113"/>
      <c r="M40" s="54">
        <v>31548478</v>
      </c>
      <c r="N40" s="100"/>
      <c r="O40" s="99"/>
      <c r="P40" s="64">
        <v>434113</v>
      </c>
      <c r="Q40" s="100"/>
      <c r="R40" s="102"/>
      <c r="S40" s="109"/>
      <c r="T40" s="1"/>
      <c r="W40" s="11"/>
      <c r="X40" s="11"/>
      <c r="Y40" s="11"/>
    </row>
    <row r="41" spans="1:25" ht="51.75" customHeight="1" x14ac:dyDescent="0.25">
      <c r="A41" s="128">
        <v>7465</v>
      </c>
      <c r="B41" s="138" t="s">
        <v>63</v>
      </c>
      <c r="C41" s="141">
        <v>3</v>
      </c>
      <c r="D41" s="141">
        <v>3.4</v>
      </c>
      <c r="E41" s="141" t="s">
        <v>59</v>
      </c>
      <c r="F41" s="138" t="s">
        <v>64</v>
      </c>
      <c r="G41" s="15" t="s">
        <v>65</v>
      </c>
      <c r="H41" s="57">
        <v>15042720</v>
      </c>
      <c r="I41" s="55">
        <v>-18720</v>
      </c>
      <c r="J41" s="57">
        <f t="shared" si="4"/>
        <v>15024000</v>
      </c>
      <c r="K41" s="113">
        <v>2000</v>
      </c>
      <c r="L41" s="113">
        <v>25</v>
      </c>
      <c r="M41" s="57">
        <v>3760680</v>
      </c>
      <c r="N41" s="99">
        <f>M41+M42</f>
        <v>21561382</v>
      </c>
      <c r="O41" s="99"/>
      <c r="P41" s="56" t="s">
        <v>40</v>
      </c>
      <c r="Q41" s="100" t="s">
        <v>40</v>
      </c>
      <c r="R41" s="102"/>
      <c r="S41" s="101" t="s">
        <v>40</v>
      </c>
      <c r="W41" s="11"/>
      <c r="X41" s="11"/>
      <c r="Y41" s="11"/>
    </row>
    <row r="42" spans="1:25" ht="69.75" customHeight="1" x14ac:dyDescent="0.25">
      <c r="A42" s="128"/>
      <c r="B42" s="138"/>
      <c r="C42" s="141"/>
      <c r="D42" s="141"/>
      <c r="E42" s="141"/>
      <c r="F42" s="138"/>
      <c r="G42" s="15" t="s">
        <v>62</v>
      </c>
      <c r="H42" s="57">
        <v>71202808</v>
      </c>
      <c r="I42" s="55">
        <v>-798720</v>
      </c>
      <c r="J42" s="57">
        <f t="shared" si="4"/>
        <v>70404088</v>
      </c>
      <c r="K42" s="113"/>
      <c r="L42" s="113"/>
      <c r="M42" s="57">
        <v>17800702</v>
      </c>
      <c r="N42" s="99"/>
      <c r="O42" s="99"/>
      <c r="P42" s="56" t="s">
        <v>40</v>
      </c>
      <c r="Q42" s="100"/>
      <c r="R42" s="102"/>
      <c r="S42" s="101"/>
      <c r="W42" s="11"/>
      <c r="X42" s="11"/>
      <c r="Y42" s="11"/>
    </row>
    <row r="43" spans="1:25" ht="51.75" customHeight="1" x14ac:dyDescent="0.25">
      <c r="A43" s="128">
        <v>7466</v>
      </c>
      <c r="B43" s="138" t="s">
        <v>66</v>
      </c>
      <c r="C43" s="141">
        <v>3</v>
      </c>
      <c r="D43" s="141">
        <v>3.4</v>
      </c>
      <c r="E43" s="141" t="s">
        <v>59</v>
      </c>
      <c r="F43" s="138" t="s">
        <v>67</v>
      </c>
      <c r="G43" s="15" t="s">
        <v>65</v>
      </c>
      <c r="H43" s="55">
        <v>7514240</v>
      </c>
      <c r="I43" s="55">
        <v>283200</v>
      </c>
      <c r="J43" s="55">
        <f t="shared" si="4"/>
        <v>7797440</v>
      </c>
      <c r="K43" s="113">
        <v>940</v>
      </c>
      <c r="L43" s="113">
        <v>12</v>
      </c>
      <c r="M43" s="57">
        <v>1878560</v>
      </c>
      <c r="N43" s="99">
        <f>M43+M44</f>
        <v>9788620</v>
      </c>
      <c r="O43" s="99"/>
      <c r="P43" s="56" t="s">
        <v>40</v>
      </c>
      <c r="Q43" s="100" t="s">
        <v>40</v>
      </c>
      <c r="R43" s="102">
        <v>0</v>
      </c>
      <c r="S43" s="101" t="s">
        <v>40</v>
      </c>
      <c r="W43" s="11"/>
      <c r="X43" s="11"/>
      <c r="Y43" s="11"/>
    </row>
    <row r="44" spans="1:25" ht="66.75" customHeight="1" x14ac:dyDescent="0.25">
      <c r="A44" s="128"/>
      <c r="B44" s="138"/>
      <c r="C44" s="141"/>
      <c r="D44" s="141"/>
      <c r="E44" s="141"/>
      <c r="F44" s="138"/>
      <c r="G44" s="15" t="s">
        <v>62</v>
      </c>
      <c r="H44" s="55">
        <v>31640240</v>
      </c>
      <c r="I44" s="55">
        <v>-1200000</v>
      </c>
      <c r="J44" s="55">
        <f t="shared" si="4"/>
        <v>30440240</v>
      </c>
      <c r="K44" s="113"/>
      <c r="L44" s="113"/>
      <c r="M44" s="57">
        <v>7910060</v>
      </c>
      <c r="N44" s="99"/>
      <c r="O44" s="99"/>
      <c r="P44" s="56" t="s">
        <v>40</v>
      </c>
      <c r="Q44" s="100"/>
      <c r="R44" s="102"/>
      <c r="S44" s="101"/>
      <c r="W44" s="11"/>
      <c r="X44" s="11"/>
      <c r="Y44" s="11"/>
    </row>
    <row r="45" spans="1:25" ht="56.25" customHeight="1" x14ac:dyDescent="0.25">
      <c r="A45" s="83">
        <v>7467</v>
      </c>
      <c r="B45" s="15" t="s">
        <v>68</v>
      </c>
      <c r="C45" s="58">
        <v>3</v>
      </c>
      <c r="D45" s="58">
        <v>3.4</v>
      </c>
      <c r="E45" s="58" t="s">
        <v>59</v>
      </c>
      <c r="F45" s="15" t="s">
        <v>69</v>
      </c>
      <c r="G45" s="15" t="s">
        <v>70</v>
      </c>
      <c r="H45" s="55">
        <v>19875528</v>
      </c>
      <c r="I45" s="55">
        <v>-2690743</v>
      </c>
      <c r="J45" s="55">
        <f t="shared" si="4"/>
        <v>17184785</v>
      </c>
      <c r="K45" s="61">
        <v>400</v>
      </c>
      <c r="L45" s="61">
        <v>10</v>
      </c>
      <c r="M45" s="57">
        <v>4968882</v>
      </c>
      <c r="N45" s="57">
        <f>M45</f>
        <v>4968882</v>
      </c>
      <c r="O45" s="62"/>
      <c r="P45" s="56" t="s">
        <v>40</v>
      </c>
      <c r="Q45" s="56" t="s">
        <v>40</v>
      </c>
      <c r="R45" s="67">
        <f>O45/L45*100</f>
        <v>0</v>
      </c>
      <c r="S45" s="87" t="s">
        <v>40</v>
      </c>
      <c r="W45" s="11"/>
      <c r="X45" s="11"/>
      <c r="Y45" s="11"/>
    </row>
    <row r="46" spans="1:25" ht="63" customHeight="1" x14ac:dyDescent="0.25">
      <c r="A46" s="83" t="s">
        <v>71</v>
      </c>
      <c r="B46" s="15" t="s">
        <v>72</v>
      </c>
      <c r="C46" s="58">
        <v>3</v>
      </c>
      <c r="D46" s="58">
        <v>3.4</v>
      </c>
      <c r="E46" s="58" t="s">
        <v>59</v>
      </c>
      <c r="F46" s="15" t="s">
        <v>73</v>
      </c>
      <c r="G46" s="15" t="s">
        <v>70</v>
      </c>
      <c r="H46" s="55">
        <v>9205220</v>
      </c>
      <c r="I46" s="55">
        <v>-18720</v>
      </c>
      <c r="J46" s="55">
        <f t="shared" si="4"/>
        <v>9186500</v>
      </c>
      <c r="K46" s="61">
        <v>360</v>
      </c>
      <c r="L46" s="61">
        <v>90</v>
      </c>
      <c r="M46" s="57">
        <v>2301305</v>
      </c>
      <c r="N46" s="57">
        <f>M46</f>
        <v>2301305</v>
      </c>
      <c r="O46" s="57"/>
      <c r="P46" s="56" t="s">
        <v>40</v>
      </c>
      <c r="Q46" s="56" t="s">
        <v>40</v>
      </c>
      <c r="R46" s="67"/>
      <c r="S46" s="87" t="s">
        <v>40</v>
      </c>
      <c r="W46" s="11"/>
      <c r="X46" s="11"/>
      <c r="Y46" s="11"/>
    </row>
    <row r="47" spans="1:25" ht="63.75" customHeight="1" x14ac:dyDescent="0.25">
      <c r="A47" s="83" t="s">
        <v>74</v>
      </c>
      <c r="B47" s="15" t="s">
        <v>75</v>
      </c>
      <c r="C47" s="58">
        <v>3</v>
      </c>
      <c r="D47" s="58">
        <v>3.4</v>
      </c>
      <c r="E47" s="58" t="s">
        <v>59</v>
      </c>
      <c r="F47" s="15" t="s">
        <v>76</v>
      </c>
      <c r="G47" s="15" t="s">
        <v>70</v>
      </c>
      <c r="H47" s="55">
        <v>3325740</v>
      </c>
      <c r="I47" s="55">
        <v>-600</v>
      </c>
      <c r="J47" s="55">
        <f t="shared" si="4"/>
        <v>3325140</v>
      </c>
      <c r="K47" s="61">
        <v>70</v>
      </c>
      <c r="L47" s="61">
        <v>2</v>
      </c>
      <c r="M47" s="57">
        <v>831435</v>
      </c>
      <c r="N47" s="57">
        <f>M47</f>
        <v>831435</v>
      </c>
      <c r="O47" s="62"/>
      <c r="P47" s="56" t="s">
        <v>40</v>
      </c>
      <c r="Q47" s="56" t="s">
        <v>40</v>
      </c>
      <c r="R47" s="67"/>
      <c r="S47" s="87" t="s">
        <v>40</v>
      </c>
      <c r="W47" s="11"/>
      <c r="X47" s="11"/>
      <c r="Y47" s="11"/>
    </row>
    <row r="48" spans="1:25" ht="55.5" customHeight="1" x14ac:dyDescent="0.25">
      <c r="A48" s="128" t="s">
        <v>77</v>
      </c>
      <c r="B48" s="138" t="s">
        <v>78</v>
      </c>
      <c r="C48" s="139">
        <v>3</v>
      </c>
      <c r="D48" s="139">
        <v>3.4</v>
      </c>
      <c r="E48" s="139" t="s">
        <v>59</v>
      </c>
      <c r="F48" s="138" t="s">
        <v>79</v>
      </c>
      <c r="G48" s="15" t="s">
        <v>80</v>
      </c>
      <c r="H48" s="55">
        <v>12814977</v>
      </c>
      <c r="I48" s="55">
        <v>-5982200</v>
      </c>
      <c r="J48" s="55">
        <f t="shared" si="4"/>
        <v>6832777</v>
      </c>
      <c r="K48" s="113">
        <v>53520</v>
      </c>
      <c r="L48" s="113">
        <v>10704</v>
      </c>
      <c r="M48" s="57">
        <v>3203744.25</v>
      </c>
      <c r="N48" s="99">
        <f>M48+M49+M50</f>
        <v>13446486.75</v>
      </c>
      <c r="O48" s="99"/>
      <c r="P48" s="57">
        <v>270567.75</v>
      </c>
      <c r="Q48" s="99">
        <f>P48</f>
        <v>270567.75</v>
      </c>
      <c r="R48" s="102"/>
      <c r="S48" s="103">
        <f>Q48/N48*100</f>
        <v>2.0121817321539397</v>
      </c>
      <c r="W48" s="11"/>
      <c r="X48" s="11"/>
      <c r="Y48" s="11"/>
    </row>
    <row r="49" spans="1:25" ht="52.5" customHeight="1" x14ac:dyDescent="0.25">
      <c r="A49" s="128"/>
      <c r="B49" s="138"/>
      <c r="C49" s="139"/>
      <c r="D49" s="139"/>
      <c r="E49" s="139"/>
      <c r="F49" s="138"/>
      <c r="G49" s="15" t="s">
        <v>81</v>
      </c>
      <c r="H49" s="55">
        <v>40758250</v>
      </c>
      <c r="I49" s="55">
        <v>-7645456</v>
      </c>
      <c r="J49" s="55">
        <f t="shared" si="4"/>
        <v>33112794</v>
      </c>
      <c r="K49" s="113"/>
      <c r="L49" s="113"/>
      <c r="M49" s="57">
        <v>10189562.5</v>
      </c>
      <c r="N49" s="99"/>
      <c r="O49" s="99"/>
      <c r="P49" s="56" t="s">
        <v>40</v>
      </c>
      <c r="Q49" s="99"/>
      <c r="R49" s="102"/>
      <c r="S49" s="103"/>
      <c r="W49" s="11"/>
      <c r="X49" s="11"/>
      <c r="Y49" s="11"/>
    </row>
    <row r="50" spans="1:25" ht="57" customHeight="1" x14ac:dyDescent="0.25">
      <c r="A50" s="128"/>
      <c r="B50" s="138"/>
      <c r="C50" s="139"/>
      <c r="D50" s="139"/>
      <c r="E50" s="139"/>
      <c r="F50" s="138"/>
      <c r="G50" s="15" t="s">
        <v>82</v>
      </c>
      <c r="H50" s="55">
        <v>212720</v>
      </c>
      <c r="I50" s="55">
        <v>-12720</v>
      </c>
      <c r="J50" s="55">
        <f t="shared" si="4"/>
        <v>200000</v>
      </c>
      <c r="K50" s="113"/>
      <c r="L50" s="113"/>
      <c r="M50" s="57">
        <v>53180</v>
      </c>
      <c r="N50" s="99"/>
      <c r="O50" s="99"/>
      <c r="P50" s="56" t="s">
        <v>40</v>
      </c>
      <c r="Q50" s="99"/>
      <c r="R50" s="102"/>
      <c r="S50" s="103"/>
      <c r="W50" s="11"/>
      <c r="X50" s="11"/>
      <c r="Y50" s="11"/>
    </row>
    <row r="51" spans="1:25" ht="53.25" customHeight="1" x14ac:dyDescent="0.25">
      <c r="A51" s="128" t="s">
        <v>83</v>
      </c>
      <c r="B51" s="138" t="s">
        <v>84</v>
      </c>
      <c r="C51" s="139">
        <v>3</v>
      </c>
      <c r="D51" s="139">
        <v>3.4</v>
      </c>
      <c r="E51" s="139" t="s">
        <v>59</v>
      </c>
      <c r="F51" s="138" t="s">
        <v>85</v>
      </c>
      <c r="G51" s="15" t="s">
        <v>80</v>
      </c>
      <c r="H51" s="55">
        <v>6533920</v>
      </c>
      <c r="I51" s="55">
        <v>-5814602.6500000004</v>
      </c>
      <c r="J51" s="55">
        <f t="shared" si="4"/>
        <v>719317.34999999963</v>
      </c>
      <c r="K51" s="113">
        <v>26760</v>
      </c>
      <c r="L51" s="113">
        <v>2007</v>
      </c>
      <c r="M51" s="57">
        <v>1633480</v>
      </c>
      <c r="N51" s="99">
        <f>M51+M52+M53</f>
        <v>4176217.5</v>
      </c>
      <c r="O51" s="99"/>
      <c r="P51" s="56" t="s">
        <v>40</v>
      </c>
      <c r="Q51" s="100">
        <f>P52</f>
        <v>62265.06</v>
      </c>
      <c r="R51" s="102"/>
      <c r="S51" s="103">
        <f>Q51/N51*100</f>
        <v>1.4909438983960963</v>
      </c>
      <c r="W51" s="11"/>
      <c r="X51" s="11"/>
      <c r="Y51" s="11"/>
    </row>
    <row r="52" spans="1:25" ht="57" customHeight="1" x14ac:dyDescent="0.25">
      <c r="A52" s="128"/>
      <c r="B52" s="138"/>
      <c r="C52" s="139"/>
      <c r="D52" s="139"/>
      <c r="E52" s="139"/>
      <c r="F52" s="138"/>
      <c r="G52" s="15" t="s">
        <v>86</v>
      </c>
      <c r="H52" s="55">
        <v>10104590</v>
      </c>
      <c r="I52" s="55">
        <v>-5880720</v>
      </c>
      <c r="J52" s="55">
        <f t="shared" si="4"/>
        <v>4223870</v>
      </c>
      <c r="K52" s="113"/>
      <c r="L52" s="113"/>
      <c r="M52" s="57">
        <v>2526147.5</v>
      </c>
      <c r="N52" s="99"/>
      <c r="O52" s="99"/>
      <c r="P52" s="57">
        <v>62265.06</v>
      </c>
      <c r="Q52" s="100"/>
      <c r="R52" s="102"/>
      <c r="S52" s="103"/>
      <c r="W52" s="11"/>
      <c r="X52" s="11"/>
      <c r="Y52" s="11"/>
    </row>
    <row r="53" spans="1:25" ht="56.25" customHeight="1" x14ac:dyDescent="0.25">
      <c r="A53" s="128"/>
      <c r="B53" s="138"/>
      <c r="C53" s="139"/>
      <c r="D53" s="139"/>
      <c r="E53" s="139"/>
      <c r="F53" s="138"/>
      <c r="G53" s="15" t="s">
        <v>82</v>
      </c>
      <c r="H53" s="55">
        <v>66360</v>
      </c>
      <c r="I53" s="55"/>
      <c r="J53" s="55">
        <v>66360</v>
      </c>
      <c r="K53" s="113"/>
      <c r="L53" s="113"/>
      <c r="M53" s="57">
        <v>16590</v>
      </c>
      <c r="N53" s="99"/>
      <c r="O53" s="99"/>
      <c r="P53" s="56" t="s">
        <v>40</v>
      </c>
      <c r="Q53" s="100"/>
      <c r="R53" s="102"/>
      <c r="S53" s="103"/>
      <c r="W53" s="11"/>
      <c r="X53" s="11"/>
      <c r="Y53" s="11"/>
    </row>
    <row r="54" spans="1:25" ht="57.75" customHeight="1" x14ac:dyDescent="0.25">
      <c r="A54" s="128" t="s">
        <v>87</v>
      </c>
      <c r="B54" s="138" t="s">
        <v>88</v>
      </c>
      <c r="C54" s="139">
        <v>3</v>
      </c>
      <c r="D54" s="139">
        <v>3.4</v>
      </c>
      <c r="E54" s="139" t="s">
        <v>59</v>
      </c>
      <c r="F54" s="138" t="s">
        <v>89</v>
      </c>
      <c r="G54" s="15" t="s">
        <v>80</v>
      </c>
      <c r="H54" s="55">
        <v>6043939</v>
      </c>
      <c r="I54" s="55">
        <v>-5881120</v>
      </c>
      <c r="J54" s="55">
        <f>H54+I54</f>
        <v>162819</v>
      </c>
      <c r="K54" s="113">
        <v>8920</v>
      </c>
      <c r="L54" s="113">
        <v>67</v>
      </c>
      <c r="M54" s="57">
        <v>1510984.75</v>
      </c>
      <c r="N54" s="99">
        <f>M54+M55+M56</f>
        <v>3233311.75</v>
      </c>
      <c r="O54" s="99"/>
      <c r="P54" s="56" t="s">
        <v>40</v>
      </c>
      <c r="Q54" s="100" t="s">
        <v>40</v>
      </c>
      <c r="R54" s="102"/>
      <c r="S54" s="101" t="s">
        <v>40</v>
      </c>
      <c r="W54" s="11"/>
      <c r="X54" s="11"/>
      <c r="Y54" s="11"/>
    </row>
    <row r="55" spans="1:25" ht="58.5" customHeight="1" x14ac:dyDescent="0.25">
      <c r="A55" s="128"/>
      <c r="B55" s="138"/>
      <c r="C55" s="139"/>
      <c r="D55" s="139"/>
      <c r="E55" s="139"/>
      <c r="F55" s="138"/>
      <c r="G55" s="15" t="s">
        <v>86</v>
      </c>
      <c r="H55" s="55">
        <v>6824008</v>
      </c>
      <c r="I55" s="55">
        <v>-6743310.4900000002</v>
      </c>
      <c r="J55" s="55">
        <f>H55+I55</f>
        <v>80697.509999999776</v>
      </c>
      <c r="K55" s="113"/>
      <c r="L55" s="113"/>
      <c r="M55" s="57">
        <v>1706002</v>
      </c>
      <c r="N55" s="99"/>
      <c r="O55" s="99"/>
      <c r="P55" s="56" t="s">
        <v>40</v>
      </c>
      <c r="Q55" s="100"/>
      <c r="R55" s="102"/>
      <c r="S55" s="101"/>
      <c r="W55" s="11"/>
      <c r="X55" s="11"/>
      <c r="Y55" s="11"/>
    </row>
    <row r="56" spans="1:25" ht="57" customHeight="1" x14ac:dyDescent="0.25">
      <c r="A56" s="128"/>
      <c r="B56" s="138"/>
      <c r="C56" s="139"/>
      <c r="D56" s="139"/>
      <c r="E56" s="139"/>
      <c r="F56" s="138"/>
      <c r="G56" s="15" t="s">
        <v>82</v>
      </c>
      <c r="H56" s="55">
        <v>65300</v>
      </c>
      <c r="I56" s="55"/>
      <c r="J56" s="55">
        <v>65300</v>
      </c>
      <c r="K56" s="113"/>
      <c r="L56" s="113"/>
      <c r="M56" s="57">
        <v>16325</v>
      </c>
      <c r="N56" s="99"/>
      <c r="O56" s="99"/>
      <c r="P56" s="56" t="s">
        <v>40</v>
      </c>
      <c r="Q56" s="100"/>
      <c r="R56" s="102"/>
      <c r="S56" s="101"/>
      <c r="W56" s="11"/>
      <c r="X56" s="11"/>
      <c r="Y56" s="11"/>
    </row>
    <row r="57" spans="1:25" ht="23.25" customHeight="1" x14ac:dyDescent="0.25">
      <c r="A57" s="88"/>
      <c r="B57" s="39"/>
      <c r="C57" s="39"/>
      <c r="D57" s="39"/>
      <c r="E57" s="39"/>
      <c r="F57" s="39"/>
      <c r="G57" s="47">
        <v>114876119</v>
      </c>
      <c r="H57" s="44">
        <f>SUM(H61:H69)</f>
        <v>71255161</v>
      </c>
      <c r="I57" s="44">
        <f>SUM(I61:I69)</f>
        <v>4474214.2100000009</v>
      </c>
      <c r="J57" s="44">
        <f>SUM(J61:J69)</f>
        <v>80729375.209999993</v>
      </c>
      <c r="K57" s="46">
        <v>89200</v>
      </c>
      <c r="L57" s="46">
        <f>SUM(L58:L69)</f>
        <v>21501</v>
      </c>
      <c r="M57" s="46">
        <f>M58+M65+M67+M68+M69</f>
        <v>28719029.75</v>
      </c>
      <c r="N57" s="46">
        <f>N58+N64+N67+N68+N69</f>
        <v>28719029.75</v>
      </c>
      <c r="O57" s="46">
        <f>O58+O64+O67+O68+O69</f>
        <v>22178</v>
      </c>
      <c r="P57" s="46">
        <f>P58+P65+P67+P68+P69</f>
        <v>25548180.549999997</v>
      </c>
      <c r="Q57" s="46">
        <f>Q58+Q67+Q69</f>
        <v>25548180.550000001</v>
      </c>
      <c r="R57" s="46">
        <f>R58+R67+R69</f>
        <v>103.15348837209302</v>
      </c>
      <c r="S57" s="89">
        <f t="shared" ref="S57:V57" si="5">S58+S67+S69</f>
        <v>635.99767353138407</v>
      </c>
      <c r="T57" s="71">
        <f t="shared" si="5"/>
        <v>0</v>
      </c>
      <c r="U57" s="46">
        <f t="shared" si="5"/>
        <v>0</v>
      </c>
      <c r="V57" s="46">
        <f t="shared" si="5"/>
        <v>0</v>
      </c>
      <c r="W57" s="48"/>
    </row>
    <row r="58" spans="1:25" ht="56.25" hidden="1" customHeight="1" x14ac:dyDescent="0.25">
      <c r="A58" s="149" t="s">
        <v>90</v>
      </c>
      <c r="B58" s="129" t="s">
        <v>91</v>
      </c>
      <c r="C58" s="135">
        <v>3</v>
      </c>
      <c r="D58" s="135">
        <v>3.4</v>
      </c>
      <c r="E58" s="135" t="s">
        <v>59</v>
      </c>
      <c r="F58" s="132" t="s">
        <v>92</v>
      </c>
      <c r="G58" s="129" t="s">
        <v>93</v>
      </c>
      <c r="H58" s="146">
        <v>43620958</v>
      </c>
      <c r="I58" s="146">
        <v>2920048.99</v>
      </c>
      <c r="J58" s="146">
        <f>H58+I58</f>
        <v>46541006.990000002</v>
      </c>
      <c r="K58" s="110">
        <v>89200</v>
      </c>
      <c r="L58" s="107">
        <v>21500</v>
      </c>
      <c r="M58" s="107">
        <v>19968574.25</v>
      </c>
      <c r="N58" s="107">
        <f>M58+M65</f>
        <v>22937271.75</v>
      </c>
      <c r="O58" s="107">
        <v>22178</v>
      </c>
      <c r="P58" s="100">
        <v>10747831.68</v>
      </c>
      <c r="Q58" s="152">
        <f>P58+P65</f>
        <v>13732383.359999999</v>
      </c>
      <c r="R58" s="155">
        <f>O58/L58*100</f>
        <v>103.15348837209302</v>
      </c>
      <c r="S58" s="158">
        <f>Q58/N58*100</f>
        <v>59.869297053604463</v>
      </c>
      <c r="V58" s="3"/>
    </row>
    <row r="59" spans="1:25" ht="56.25" hidden="1" customHeight="1" x14ac:dyDescent="0.25">
      <c r="A59" s="150"/>
      <c r="B59" s="130"/>
      <c r="C59" s="136"/>
      <c r="D59" s="136"/>
      <c r="E59" s="136"/>
      <c r="F59" s="133"/>
      <c r="G59" s="130"/>
      <c r="H59" s="146"/>
      <c r="I59" s="146"/>
      <c r="J59" s="146"/>
      <c r="K59" s="111"/>
      <c r="L59" s="148"/>
      <c r="M59" s="148"/>
      <c r="N59" s="148"/>
      <c r="O59" s="148"/>
      <c r="P59" s="100"/>
      <c r="Q59" s="153"/>
      <c r="R59" s="156"/>
      <c r="S59" s="159"/>
      <c r="V59" s="3"/>
    </row>
    <row r="60" spans="1:25" ht="3" hidden="1" customHeight="1" x14ac:dyDescent="0.25">
      <c r="A60" s="150"/>
      <c r="B60" s="130"/>
      <c r="C60" s="136"/>
      <c r="D60" s="136"/>
      <c r="E60" s="136"/>
      <c r="F60" s="133"/>
      <c r="G60" s="130"/>
      <c r="H60" s="146"/>
      <c r="I60" s="146"/>
      <c r="J60" s="146"/>
      <c r="K60" s="111"/>
      <c r="L60" s="148"/>
      <c r="M60" s="148"/>
      <c r="N60" s="148"/>
      <c r="O60" s="148"/>
      <c r="P60" s="100"/>
      <c r="Q60" s="153"/>
      <c r="R60" s="156"/>
      <c r="S60" s="159"/>
      <c r="V60" s="3"/>
    </row>
    <row r="61" spans="1:25" ht="21" customHeight="1" x14ac:dyDescent="0.25">
      <c r="A61" s="150"/>
      <c r="B61" s="130"/>
      <c r="C61" s="136"/>
      <c r="D61" s="136"/>
      <c r="E61" s="136"/>
      <c r="F61" s="133"/>
      <c r="G61" s="130"/>
      <c r="H61" s="146"/>
      <c r="I61" s="146"/>
      <c r="J61" s="146"/>
      <c r="K61" s="111"/>
      <c r="L61" s="148"/>
      <c r="M61" s="148"/>
      <c r="N61" s="148"/>
      <c r="O61" s="148"/>
      <c r="P61" s="100"/>
      <c r="Q61" s="153"/>
      <c r="R61" s="156"/>
      <c r="S61" s="159"/>
      <c r="V61" s="3"/>
    </row>
    <row r="62" spans="1:25" ht="18.75" customHeight="1" x14ac:dyDescent="0.25">
      <c r="A62" s="150"/>
      <c r="B62" s="130"/>
      <c r="C62" s="136"/>
      <c r="D62" s="136"/>
      <c r="E62" s="136"/>
      <c r="F62" s="133"/>
      <c r="G62" s="130"/>
      <c r="H62" s="146"/>
      <c r="I62" s="146"/>
      <c r="J62" s="146"/>
      <c r="K62" s="111"/>
      <c r="L62" s="148"/>
      <c r="M62" s="148"/>
      <c r="N62" s="148"/>
      <c r="O62" s="148"/>
      <c r="P62" s="100"/>
      <c r="Q62" s="153"/>
      <c r="R62" s="156"/>
      <c r="S62" s="159"/>
      <c r="V62" s="3"/>
    </row>
    <row r="63" spans="1:25" ht="13.5" customHeight="1" x14ac:dyDescent="0.25">
      <c r="A63" s="150"/>
      <c r="B63" s="130"/>
      <c r="C63" s="136"/>
      <c r="D63" s="136"/>
      <c r="E63" s="136"/>
      <c r="F63" s="133"/>
      <c r="G63" s="130"/>
      <c r="H63" s="146"/>
      <c r="I63" s="146"/>
      <c r="J63" s="146"/>
      <c r="K63" s="111"/>
      <c r="L63" s="148"/>
      <c r="M63" s="148"/>
      <c r="N63" s="148"/>
      <c r="O63" s="148"/>
      <c r="P63" s="100"/>
      <c r="Q63" s="153"/>
      <c r="R63" s="156"/>
      <c r="S63" s="159"/>
      <c r="V63" s="3"/>
    </row>
    <row r="64" spans="1:25" ht="60" customHeight="1" x14ac:dyDescent="0.25">
      <c r="A64" s="150"/>
      <c r="B64" s="130"/>
      <c r="C64" s="136"/>
      <c r="D64" s="136"/>
      <c r="E64" s="136"/>
      <c r="F64" s="133"/>
      <c r="G64" s="131"/>
      <c r="H64" s="63">
        <v>36253339</v>
      </c>
      <c r="I64" s="63">
        <v>860000</v>
      </c>
      <c r="J64" s="63">
        <f>H64+I64</f>
        <v>37113339</v>
      </c>
      <c r="K64" s="111"/>
      <c r="L64" s="148"/>
      <c r="M64" s="108"/>
      <c r="N64" s="148"/>
      <c r="O64" s="148"/>
      <c r="P64" s="56" t="s">
        <v>40</v>
      </c>
      <c r="Q64" s="153"/>
      <c r="R64" s="156"/>
      <c r="S64" s="159"/>
      <c r="W64" s="3"/>
    </row>
    <row r="65" spans="1:23" ht="60" customHeight="1" x14ac:dyDescent="0.25">
      <c r="A65" s="150"/>
      <c r="B65" s="130"/>
      <c r="C65" s="136"/>
      <c r="D65" s="136"/>
      <c r="E65" s="136"/>
      <c r="F65" s="133"/>
      <c r="G65" s="129" t="s">
        <v>94</v>
      </c>
      <c r="H65" s="52">
        <v>9119790</v>
      </c>
      <c r="I65" s="55">
        <v>-5209408.8499999996</v>
      </c>
      <c r="J65" s="52">
        <f>H65+I65</f>
        <v>3910381.1500000004</v>
      </c>
      <c r="K65" s="111"/>
      <c r="L65" s="148"/>
      <c r="M65" s="107">
        <v>2968697.5</v>
      </c>
      <c r="N65" s="148"/>
      <c r="O65" s="148"/>
      <c r="P65" s="56">
        <v>2984551.68</v>
      </c>
      <c r="Q65" s="153"/>
      <c r="R65" s="156"/>
      <c r="S65" s="159"/>
      <c r="W65" s="5"/>
    </row>
    <row r="66" spans="1:23" ht="60" customHeight="1" x14ac:dyDescent="0.25">
      <c r="A66" s="151"/>
      <c r="B66" s="131"/>
      <c r="C66" s="137"/>
      <c r="D66" s="137"/>
      <c r="E66" s="137"/>
      <c r="F66" s="134"/>
      <c r="G66" s="130"/>
      <c r="H66" s="52">
        <v>2755000</v>
      </c>
      <c r="I66" s="55"/>
      <c r="J66" s="52">
        <v>7755000</v>
      </c>
      <c r="K66" s="112"/>
      <c r="L66" s="108"/>
      <c r="M66" s="108"/>
      <c r="N66" s="108"/>
      <c r="O66" s="108"/>
      <c r="P66" s="56" t="s">
        <v>40</v>
      </c>
      <c r="Q66" s="154"/>
      <c r="R66" s="157"/>
      <c r="S66" s="160"/>
    </row>
    <row r="67" spans="1:23" ht="54" customHeight="1" x14ac:dyDescent="0.25">
      <c r="A67" s="128" t="s">
        <v>95</v>
      </c>
      <c r="B67" s="145" t="s">
        <v>96</v>
      </c>
      <c r="C67" s="141">
        <v>3</v>
      </c>
      <c r="D67" s="141">
        <v>3.4</v>
      </c>
      <c r="E67" s="141" t="s">
        <v>59</v>
      </c>
      <c r="F67" s="138" t="s">
        <v>97</v>
      </c>
      <c r="G67" s="15" t="s">
        <v>98</v>
      </c>
      <c r="H67" s="55">
        <v>9730000</v>
      </c>
      <c r="I67" s="55">
        <v>13003205.130000001</v>
      </c>
      <c r="J67" s="55">
        <f>H67+I67</f>
        <v>22733205.130000003</v>
      </c>
      <c r="K67" s="113">
        <v>680</v>
      </c>
      <c r="L67" s="99" t="s">
        <v>40</v>
      </c>
      <c r="M67" s="57">
        <v>2432500</v>
      </c>
      <c r="N67" s="99">
        <f>M67+M68</f>
        <v>5481758</v>
      </c>
      <c r="O67" s="99"/>
      <c r="P67" s="56">
        <v>9620889.0099999998</v>
      </c>
      <c r="Q67" s="100">
        <f>P67+P68</f>
        <v>10671426.91</v>
      </c>
      <c r="R67" s="161"/>
      <c r="S67" s="109">
        <f>Q67/N67*100</f>
        <v>194.67161647777957</v>
      </c>
      <c r="W67" s="3"/>
    </row>
    <row r="68" spans="1:23" ht="48.75" customHeight="1" x14ac:dyDescent="0.25">
      <c r="A68" s="128"/>
      <c r="B68" s="145"/>
      <c r="C68" s="141"/>
      <c r="D68" s="141"/>
      <c r="E68" s="141"/>
      <c r="F68" s="138"/>
      <c r="G68" s="15" t="s">
        <v>99</v>
      </c>
      <c r="H68" s="55">
        <v>12197032</v>
      </c>
      <c r="I68" s="55">
        <v>-6521051.6799999997</v>
      </c>
      <c r="J68" s="55">
        <f>H68+I68</f>
        <v>5675980.3200000003</v>
      </c>
      <c r="K68" s="113"/>
      <c r="L68" s="99"/>
      <c r="M68" s="57">
        <v>3049258</v>
      </c>
      <c r="N68" s="99"/>
      <c r="O68" s="99"/>
      <c r="P68" s="56">
        <v>1050537.8999999999</v>
      </c>
      <c r="Q68" s="100"/>
      <c r="R68" s="161"/>
      <c r="S68" s="109"/>
      <c r="T68" s="3"/>
      <c r="W68" s="3"/>
    </row>
    <row r="69" spans="1:23" ht="77.25" customHeight="1" x14ac:dyDescent="0.25">
      <c r="A69" s="83" t="s">
        <v>100</v>
      </c>
      <c r="B69" s="60" t="s">
        <v>101</v>
      </c>
      <c r="C69" s="58">
        <v>3</v>
      </c>
      <c r="D69" s="58">
        <v>3.4</v>
      </c>
      <c r="E69" s="58" t="s">
        <v>59</v>
      </c>
      <c r="F69" s="60" t="s">
        <v>102</v>
      </c>
      <c r="G69" s="15" t="s">
        <v>103</v>
      </c>
      <c r="H69" s="52">
        <v>1200000</v>
      </c>
      <c r="I69" s="55">
        <v>2341469.61</v>
      </c>
      <c r="J69" s="52">
        <f>H69+I69</f>
        <v>3541469.61</v>
      </c>
      <c r="K69" s="61">
        <v>3</v>
      </c>
      <c r="L69" s="61">
        <v>1</v>
      </c>
      <c r="M69" s="57">
        <v>300000</v>
      </c>
      <c r="N69" s="57">
        <v>300000</v>
      </c>
      <c r="O69" s="57"/>
      <c r="P69" s="56">
        <v>1144370.28</v>
      </c>
      <c r="Q69" s="56">
        <v>1144370.28</v>
      </c>
      <c r="R69" s="67"/>
      <c r="S69" s="90">
        <f>Q69/N69*100</f>
        <v>381.45676000000003</v>
      </c>
      <c r="W69" s="5"/>
    </row>
    <row r="70" spans="1:23" ht="33" customHeight="1" x14ac:dyDescent="0.25">
      <c r="A70" s="143"/>
      <c r="B70" s="144" t="s">
        <v>104</v>
      </c>
      <c r="C70" s="144"/>
      <c r="D70" s="144"/>
      <c r="E70" s="144"/>
      <c r="F70" s="144"/>
      <c r="G70" s="144"/>
      <c r="H70" s="96">
        <f t="shared" ref="H70:Q70" si="6">H22+H34+H38+H57</f>
        <v>835664511</v>
      </c>
      <c r="I70" s="96">
        <f t="shared" si="6"/>
        <v>12641683.680000007</v>
      </c>
      <c r="J70" s="96">
        <f t="shared" si="6"/>
        <v>853306194.68000007</v>
      </c>
      <c r="K70" s="96">
        <f t="shared" si="6"/>
        <v>178350</v>
      </c>
      <c r="L70" s="96">
        <f t="shared" si="6"/>
        <v>57175</v>
      </c>
      <c r="M70" s="96">
        <f t="shared" si="6"/>
        <v>220021367.25</v>
      </c>
      <c r="N70" s="96">
        <f t="shared" si="6"/>
        <v>220021367.25</v>
      </c>
      <c r="O70" s="96">
        <f t="shared" si="6"/>
        <v>45213</v>
      </c>
      <c r="P70" s="96">
        <f t="shared" si="6"/>
        <v>123132163.08</v>
      </c>
      <c r="Q70" s="96">
        <f t="shared" si="6"/>
        <v>123132163.08</v>
      </c>
      <c r="R70" s="97">
        <f>O70/L70*100</f>
        <v>79.078268473983385</v>
      </c>
      <c r="S70" s="98">
        <f>Q70/M70*100</f>
        <v>55.963729622719171</v>
      </c>
    </row>
    <row r="71" spans="1:23" ht="45.75" customHeight="1" x14ac:dyDescent="0.25">
      <c r="A71" s="147" t="s">
        <v>105</v>
      </c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</row>
    <row r="72" spans="1:23" x14ac:dyDescent="0.25">
      <c r="A72" s="2"/>
      <c r="B72" s="6"/>
      <c r="C72" s="27"/>
      <c r="D72" s="27"/>
      <c r="E72" s="28"/>
      <c r="F72" s="2"/>
      <c r="G72" s="2"/>
      <c r="H72" s="2"/>
      <c r="I72" s="2"/>
      <c r="J72" s="7"/>
      <c r="K72" s="8"/>
      <c r="L72" s="8"/>
      <c r="M72" s="2"/>
      <c r="N72" s="2"/>
      <c r="O72" s="2"/>
      <c r="P72" s="2"/>
      <c r="Q72" s="2"/>
      <c r="R72" s="36"/>
      <c r="S72" s="36"/>
    </row>
    <row r="73" spans="1:23" x14ac:dyDescent="0.25">
      <c r="A73" s="2"/>
      <c r="B73" s="6"/>
      <c r="C73" s="27"/>
      <c r="D73" s="27"/>
      <c r="E73" s="28"/>
      <c r="F73" s="2"/>
      <c r="G73" s="2"/>
      <c r="H73" s="2"/>
      <c r="I73" s="2"/>
      <c r="J73" s="2"/>
      <c r="K73" s="8"/>
      <c r="L73" s="8"/>
      <c r="M73" s="8"/>
      <c r="N73" s="8"/>
      <c r="O73" s="8"/>
      <c r="P73" s="8"/>
      <c r="Q73" s="8"/>
      <c r="R73" s="36"/>
      <c r="S73" s="37"/>
    </row>
    <row r="74" spans="1:23" x14ac:dyDescent="0.25">
      <c r="A74" s="2"/>
      <c r="B74" s="2"/>
      <c r="C74" s="28"/>
      <c r="D74" s="28"/>
      <c r="E74" s="2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36"/>
      <c r="S74" s="36"/>
    </row>
    <row r="75" spans="1:23" x14ac:dyDescent="0.25">
      <c r="A75" s="9"/>
      <c r="B75" s="9"/>
      <c r="C75" s="26"/>
      <c r="D75" s="26"/>
      <c r="E75" s="26"/>
      <c r="F75" s="10"/>
      <c r="G75" s="10"/>
      <c r="H75" s="10"/>
      <c r="I75" s="10"/>
      <c r="J75" s="10"/>
      <c r="K75" s="10"/>
      <c r="L75" s="8"/>
      <c r="M75" s="8"/>
      <c r="N75" s="8"/>
      <c r="O75" s="8"/>
      <c r="P75" s="8"/>
      <c r="Q75" s="8"/>
      <c r="R75" s="32"/>
      <c r="S75" s="32"/>
    </row>
    <row r="76" spans="1:23" x14ac:dyDescent="0.25">
      <c r="F76" s="11"/>
      <c r="G76" s="11"/>
      <c r="H76" s="11"/>
      <c r="I76" s="10"/>
      <c r="J76" s="11"/>
      <c r="L76" s="11"/>
      <c r="M76" s="11"/>
      <c r="N76" s="11"/>
      <c r="O76" s="11"/>
      <c r="P76" s="11"/>
      <c r="Q76" s="11"/>
      <c r="R76" s="33"/>
      <c r="S76" s="33"/>
    </row>
    <row r="77" spans="1:23" x14ac:dyDescent="0.25">
      <c r="F77" s="11"/>
      <c r="G77" s="11"/>
      <c r="H77" s="11"/>
      <c r="I77" s="11"/>
      <c r="J77" s="11"/>
      <c r="K77" s="11"/>
      <c r="L77" s="142"/>
      <c r="M77" s="142"/>
      <c r="N77" s="14"/>
      <c r="O77" s="12"/>
      <c r="P77" s="12"/>
      <c r="Q77" s="12"/>
      <c r="R77" s="34"/>
      <c r="S77" s="35"/>
    </row>
    <row r="78" spans="1:23" x14ac:dyDescent="0.25">
      <c r="B78" s="6"/>
      <c r="C78" s="27"/>
      <c r="D78" s="27"/>
      <c r="E78" s="28"/>
      <c r="F78" s="2"/>
      <c r="G78" s="2"/>
      <c r="H78" s="11"/>
      <c r="I78" s="11"/>
      <c r="J78" s="11"/>
      <c r="K78" s="11"/>
      <c r="L78" s="11"/>
      <c r="M78" s="8"/>
      <c r="N78" s="8"/>
      <c r="O78" s="8"/>
      <c r="P78" s="8"/>
      <c r="Q78" s="8"/>
      <c r="R78" s="35"/>
      <c r="S78" s="35"/>
    </row>
    <row r="79" spans="1:23" x14ac:dyDescent="0.25">
      <c r="B79" s="6"/>
      <c r="C79" s="27"/>
      <c r="D79" s="27"/>
      <c r="E79" s="28"/>
      <c r="F79" s="2"/>
      <c r="G79" s="2"/>
      <c r="H79" s="13"/>
      <c r="I79" s="13"/>
      <c r="J79" s="13"/>
      <c r="K79" s="11"/>
      <c r="L79" s="11"/>
      <c r="M79" s="8"/>
      <c r="N79" s="8"/>
      <c r="O79" s="8"/>
      <c r="P79" s="8"/>
      <c r="Q79" s="8"/>
      <c r="R79" s="35"/>
      <c r="S79" s="35"/>
    </row>
    <row r="80" spans="1:23" x14ac:dyDescent="0.25">
      <c r="B80" s="2"/>
      <c r="C80" s="28"/>
      <c r="D80" s="28"/>
      <c r="E80" s="28"/>
      <c r="F80" s="8"/>
      <c r="G80" s="8"/>
      <c r="H80" s="8"/>
      <c r="I80" s="8"/>
      <c r="J80" s="8"/>
      <c r="K80" s="11"/>
      <c r="L80" s="11"/>
      <c r="M80" s="8"/>
      <c r="N80" s="8"/>
      <c r="O80" s="8"/>
      <c r="P80" s="8"/>
      <c r="Q80" s="8"/>
      <c r="R80" s="35"/>
      <c r="S80" s="35"/>
    </row>
    <row r="81" spans="2:19" x14ac:dyDescent="0.25">
      <c r="B81" s="9"/>
      <c r="C81" s="26"/>
      <c r="D81" s="26"/>
      <c r="E81" s="26"/>
      <c r="F81" s="10"/>
      <c r="G81" s="10"/>
      <c r="H81" s="10"/>
      <c r="I81" s="10"/>
      <c r="J81" s="10"/>
      <c r="K81" s="11"/>
      <c r="L81" s="10"/>
      <c r="M81" s="8"/>
      <c r="N81" s="8"/>
      <c r="O81" s="8"/>
      <c r="P81" s="8"/>
      <c r="Q81" s="8"/>
      <c r="R81" s="35"/>
      <c r="S81" s="35"/>
    </row>
    <row r="82" spans="2:19" x14ac:dyDescent="0.25">
      <c r="F82" s="11"/>
      <c r="G82" s="11"/>
      <c r="H82" s="11"/>
      <c r="I82" s="10"/>
      <c r="J82" s="11"/>
      <c r="K82" s="11"/>
      <c r="L82" s="10"/>
      <c r="M82" s="8"/>
      <c r="N82" s="8"/>
      <c r="O82" s="8"/>
      <c r="P82" s="8"/>
      <c r="Q82" s="8"/>
      <c r="R82" s="35"/>
      <c r="S82" s="35"/>
    </row>
    <row r="83" spans="2:19" x14ac:dyDescent="0.25">
      <c r="F83" s="11"/>
      <c r="G83" s="11"/>
      <c r="H83" s="11"/>
      <c r="I83" s="10"/>
      <c r="J83" s="11"/>
      <c r="K83" s="10"/>
      <c r="L83" s="10"/>
    </row>
    <row r="84" spans="2:19" x14ac:dyDescent="0.25">
      <c r="F84" s="11"/>
      <c r="G84" s="11"/>
      <c r="H84" s="11"/>
      <c r="I84" s="11"/>
      <c r="J84" s="11"/>
      <c r="K84" s="11"/>
      <c r="L84" s="10"/>
      <c r="M84" s="11"/>
      <c r="N84" s="11"/>
      <c r="O84" s="11"/>
      <c r="P84" s="11"/>
    </row>
    <row r="85" spans="2:19" x14ac:dyDescent="0.25">
      <c r="F85" s="11"/>
      <c r="G85" s="11"/>
      <c r="H85" s="11"/>
      <c r="I85" s="11"/>
      <c r="J85" s="11"/>
      <c r="K85" s="11"/>
      <c r="L85" s="10"/>
    </row>
    <row r="86" spans="2:19" x14ac:dyDescent="0.25">
      <c r="L86" s="10"/>
    </row>
    <row r="87" spans="2:19" x14ac:dyDescent="0.25">
      <c r="L87" s="10"/>
    </row>
    <row r="88" spans="2:19" x14ac:dyDescent="0.25">
      <c r="L88" s="10"/>
    </row>
    <row r="89" spans="2:19" x14ac:dyDescent="0.25">
      <c r="L89" s="10"/>
    </row>
    <row r="90" spans="2:19" x14ac:dyDescent="0.25">
      <c r="L90" s="10"/>
    </row>
    <row r="91" spans="2:19" x14ac:dyDescent="0.25">
      <c r="L91" s="10"/>
    </row>
    <row r="92" spans="2:19" x14ac:dyDescent="0.25">
      <c r="L92" s="10"/>
    </row>
    <row r="93" spans="2:19" x14ac:dyDescent="0.25">
      <c r="L93" s="10"/>
    </row>
    <row r="94" spans="2:19" x14ac:dyDescent="0.25">
      <c r="L94" s="10"/>
    </row>
    <row r="95" spans="2:19" x14ac:dyDescent="0.25">
      <c r="L95" s="10"/>
    </row>
    <row r="96" spans="2:19" x14ac:dyDescent="0.25">
      <c r="L96" s="10"/>
    </row>
    <row r="97" spans="12:14" x14ac:dyDescent="0.25">
      <c r="L97" s="10"/>
    </row>
    <row r="98" spans="12:14" x14ac:dyDescent="0.25">
      <c r="L98" s="10"/>
    </row>
    <row r="99" spans="12:14" x14ac:dyDescent="0.25">
      <c r="L99" s="5"/>
      <c r="M99" s="5"/>
      <c r="N99" s="5"/>
    </row>
    <row r="100" spans="12:14" x14ac:dyDescent="0.25">
      <c r="L100" s="5"/>
    </row>
  </sheetData>
  <mergeCells count="189">
    <mergeCell ref="M58:M64"/>
    <mergeCell ref="M65:M66"/>
    <mergeCell ref="Q67:Q68"/>
    <mergeCell ref="R67:R68"/>
    <mergeCell ref="A51:A53"/>
    <mergeCell ref="B51:B53"/>
    <mergeCell ref="C51:C53"/>
    <mergeCell ref="G58:G64"/>
    <mergeCell ref="G65:G66"/>
    <mergeCell ref="F58:F66"/>
    <mergeCell ref="E58:E66"/>
    <mergeCell ref="D58:D66"/>
    <mergeCell ref="C58:C66"/>
    <mergeCell ref="B58:B66"/>
    <mergeCell ref="K58:K66"/>
    <mergeCell ref="L58:L66"/>
    <mergeCell ref="D51:D53"/>
    <mergeCell ref="E51:E53"/>
    <mergeCell ref="F51:F53"/>
    <mergeCell ref="K51:K53"/>
    <mergeCell ref="L51:L53"/>
    <mergeCell ref="O51:O53"/>
    <mergeCell ref="A54:A56"/>
    <mergeCell ref="B54:B56"/>
    <mergeCell ref="L77:M77"/>
    <mergeCell ref="F67:F68"/>
    <mergeCell ref="K67:K68"/>
    <mergeCell ref="L67:L68"/>
    <mergeCell ref="A70:G70"/>
    <mergeCell ref="P58:P63"/>
    <mergeCell ref="A67:A68"/>
    <mergeCell ref="B67:B68"/>
    <mergeCell ref="C67:C68"/>
    <mergeCell ref="D67:D68"/>
    <mergeCell ref="E67:E68"/>
    <mergeCell ref="H58:H63"/>
    <mergeCell ref="N67:N68"/>
    <mergeCell ref="O67:O68"/>
    <mergeCell ref="I58:I63"/>
    <mergeCell ref="A71:S71"/>
    <mergeCell ref="J58:J63"/>
    <mergeCell ref="N58:N66"/>
    <mergeCell ref="A58:A66"/>
    <mergeCell ref="O58:O66"/>
    <mergeCell ref="Q58:Q66"/>
    <mergeCell ref="R58:R66"/>
    <mergeCell ref="S58:S66"/>
    <mergeCell ref="S67:S68"/>
    <mergeCell ref="C54:C56"/>
    <mergeCell ref="D54:D56"/>
    <mergeCell ref="E54:E56"/>
    <mergeCell ref="F54:F56"/>
    <mergeCell ref="K54:K56"/>
    <mergeCell ref="L54:L56"/>
    <mergeCell ref="O54:O56"/>
    <mergeCell ref="A43:A44"/>
    <mergeCell ref="B43:B44"/>
    <mergeCell ref="C43:C44"/>
    <mergeCell ref="D43:D44"/>
    <mergeCell ref="E43:E44"/>
    <mergeCell ref="F43:F44"/>
    <mergeCell ref="K43:K44"/>
    <mergeCell ref="L43:L44"/>
    <mergeCell ref="O43:O44"/>
    <mergeCell ref="N43:N44"/>
    <mergeCell ref="A48:A50"/>
    <mergeCell ref="B48:B50"/>
    <mergeCell ref="C48:C50"/>
    <mergeCell ref="D48:D50"/>
    <mergeCell ref="E48:E50"/>
    <mergeCell ref="F48:F50"/>
    <mergeCell ref="K48:K50"/>
    <mergeCell ref="L48:L50"/>
    <mergeCell ref="O48:O50"/>
    <mergeCell ref="A41:A42"/>
    <mergeCell ref="B41:B42"/>
    <mergeCell ref="C41:C42"/>
    <mergeCell ref="D41:D42"/>
    <mergeCell ref="E41:E42"/>
    <mergeCell ref="F41:F42"/>
    <mergeCell ref="K41:K42"/>
    <mergeCell ref="L41:L42"/>
    <mergeCell ref="O41:O42"/>
    <mergeCell ref="N41:N42"/>
    <mergeCell ref="A38:G38"/>
    <mergeCell ref="A39:A40"/>
    <mergeCell ref="B39:B40"/>
    <mergeCell ref="C39:C40"/>
    <mergeCell ref="D39:D40"/>
    <mergeCell ref="E39:E40"/>
    <mergeCell ref="F39:F40"/>
    <mergeCell ref="K39:K40"/>
    <mergeCell ref="L39:L40"/>
    <mergeCell ref="A32:A33"/>
    <mergeCell ref="B32:B33"/>
    <mergeCell ref="C32:C33"/>
    <mergeCell ref="D32:D33"/>
    <mergeCell ref="E32:E33"/>
    <mergeCell ref="F32:F33"/>
    <mergeCell ref="K32:K33"/>
    <mergeCell ref="L32:L33"/>
    <mergeCell ref="O32:O33"/>
    <mergeCell ref="N32:N33"/>
    <mergeCell ref="A34:G34"/>
    <mergeCell ref="A35:A36"/>
    <mergeCell ref="B35:B36"/>
    <mergeCell ref="C35:C36"/>
    <mergeCell ref="D35:D36"/>
    <mergeCell ref="E35:E36"/>
    <mergeCell ref="F35:F36"/>
    <mergeCell ref="K35:K36"/>
    <mergeCell ref="L35:L36"/>
    <mergeCell ref="A23:A24"/>
    <mergeCell ref="B23:B25"/>
    <mergeCell ref="F23:F25"/>
    <mergeCell ref="E23:E25"/>
    <mergeCell ref="D23:D25"/>
    <mergeCell ref="C23:C25"/>
    <mergeCell ref="A28:A30"/>
    <mergeCell ref="B28:B30"/>
    <mergeCell ref="C28:C30"/>
    <mergeCell ref="D28:D30"/>
    <mergeCell ref="E28:E30"/>
    <mergeCell ref="F28:F30"/>
    <mergeCell ref="K28:K30"/>
    <mergeCell ref="L28:L30"/>
    <mergeCell ref="O28:O30"/>
    <mergeCell ref="A6:S6"/>
    <mergeCell ref="A7:S7"/>
    <mergeCell ref="A8:S8"/>
    <mergeCell ref="A9:S9"/>
    <mergeCell ref="A10:S10"/>
    <mergeCell ref="A11:S11"/>
    <mergeCell ref="A13:S13"/>
    <mergeCell ref="A18:A21"/>
    <mergeCell ref="B18:K18"/>
    <mergeCell ref="L18:M18"/>
    <mergeCell ref="O18:P18"/>
    <mergeCell ref="R18:S18"/>
    <mergeCell ref="B19:G19"/>
    <mergeCell ref="B20:B21"/>
    <mergeCell ref="C20:E20"/>
    <mergeCell ref="F20:F21"/>
    <mergeCell ref="G20:G21"/>
    <mergeCell ref="H20:H21"/>
    <mergeCell ref="I20:I21"/>
    <mergeCell ref="J20:J21"/>
    <mergeCell ref="K20:K21"/>
    <mergeCell ref="L20:N20"/>
    <mergeCell ref="O20:Q20"/>
    <mergeCell ref="O35:O36"/>
    <mergeCell ref="R35:R36"/>
    <mergeCell ref="O39:O40"/>
    <mergeCell ref="R39:R40"/>
    <mergeCell ref="R41:R42"/>
    <mergeCell ref="S23:S24"/>
    <mergeCell ref="N23:N24"/>
    <mergeCell ref="N28:N30"/>
    <mergeCell ref="Q28:Q30"/>
    <mergeCell ref="S28:S30"/>
    <mergeCell ref="R28:R30"/>
    <mergeCell ref="Q23:Q24"/>
    <mergeCell ref="S32:S33"/>
    <mergeCell ref="R32:R33"/>
    <mergeCell ref="Q32:Q33"/>
    <mergeCell ref="N26:N27"/>
    <mergeCell ref="N35:N36"/>
    <mergeCell ref="Q35:Q36"/>
    <mergeCell ref="S35:S36"/>
    <mergeCell ref="N39:N40"/>
    <mergeCell ref="Q39:Q40"/>
    <mergeCell ref="S39:S40"/>
    <mergeCell ref="N54:N56"/>
    <mergeCell ref="Q54:Q56"/>
    <mergeCell ref="S54:S56"/>
    <mergeCell ref="R43:R44"/>
    <mergeCell ref="R48:R50"/>
    <mergeCell ref="Q43:Q44"/>
    <mergeCell ref="R51:R53"/>
    <mergeCell ref="R54:R56"/>
    <mergeCell ref="Q41:Q42"/>
    <mergeCell ref="S41:S42"/>
    <mergeCell ref="S43:S44"/>
    <mergeCell ref="N48:N50"/>
    <mergeCell ref="Q48:Q50"/>
    <mergeCell ref="S48:S50"/>
    <mergeCell ref="N51:N53"/>
    <mergeCell ref="Q51:Q53"/>
    <mergeCell ref="S51:S53"/>
  </mergeCells>
  <printOptions horizontalCentered="1"/>
  <pageMargins left="0" right="0" top="0.39370078740157483" bottom="0.19685039370078741" header="0" footer="0"/>
  <pageSetup paperSize="5" scale="51" fitToHeight="0" orientation="landscape" r:id="rId1"/>
  <rowBreaks count="3" manualBreakCount="3">
    <brk id="33" max="21" man="1"/>
    <brk id="53" max="21" man="1"/>
    <brk id="8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JULIO-SEPT.2022</vt:lpstr>
      <vt:lpstr>'EJEC. JULIO-SEPT.2022'!Área_de_impresión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2022-10-20T17:30:31Z</cp:lastPrinted>
  <dcterms:created xsi:type="dcterms:W3CDTF">2022-07-06T19:34:55Z</dcterms:created>
  <dcterms:modified xsi:type="dcterms:W3CDTF">2022-10-20T17:47:04Z</dcterms:modified>
</cp:coreProperties>
</file>